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7" firstSheet="5" activeTab="6"/>
  </bookViews>
  <sheets>
    <sheet name="аренда" sheetId="1" r:id="rId1"/>
    <sheet name="Лист2" sheetId="2" r:id="rId2"/>
    <sheet name="субвенция2016" sheetId="3" r:id="rId3"/>
    <sheet name="1210521010 (226) психи" sheetId="4" r:id="rId4"/>
    <sheet name="1211021120 159616,80 (лагерь)" sheetId="5" r:id="rId5"/>
    <sheet name="1210921170 Питание 2018г." sheetId="6" r:id="rId6"/>
    <sheet name="1211221140  65110,20 (225)" sheetId="7" r:id="rId7"/>
    <sheet name="1211921150  700000,00 (225)" sheetId="8" r:id="rId8"/>
    <sheet name="молод специ" sheetId="9" r:id="rId9"/>
    <sheet name=" 709836,00  лагерь" sheetId="10" r:id="rId10"/>
    <sheet name="судебные (290)" sheetId="11" r:id="rId11"/>
  </sheets>
  <definedNames>
    <definedName name="_xlnm.Print_Area" localSheetId="5">'1210921170 Питание 2018г.'!$A$1:$O$53</definedName>
    <definedName name="_xlnm.Print_Area" localSheetId="7">'1211921150  700000,00 (225)'!$A$1:$P$24</definedName>
    <definedName name="_xlnm.Print_Area" localSheetId="0">'аренда'!$A$1:$P$72</definedName>
    <definedName name="_xlnm.Print_Area" localSheetId="2">'субвенция2016'!$B$1:$O$131</definedName>
  </definedNames>
  <calcPr fullCalcOnLoad="1"/>
</workbook>
</file>

<file path=xl/sharedStrings.xml><?xml version="1.0" encoding="utf-8"?>
<sst xmlns="http://schemas.openxmlformats.org/spreadsheetml/2006/main" count="686" uniqueCount="172">
  <si>
    <t>Расчет расходов бюджета по аналитическому коду  211</t>
  </si>
  <si>
    <t>"Заработная плата"</t>
  </si>
  <si>
    <t>руб.</t>
  </si>
  <si>
    <t>*</t>
  </si>
  <si>
    <t>мес.</t>
  </si>
  <si>
    <t>=</t>
  </si>
  <si>
    <t>Расчет расходов бюджета по аналитическому коду  213</t>
  </si>
  <si>
    <t>"Начисления на выплаты по оплате труда"</t>
  </si>
  <si>
    <t>-</t>
  </si>
  <si>
    <t>Расчет расходов бюджета по аналитическому коду  221</t>
  </si>
  <si>
    <t>"Услуги связи"</t>
  </si>
  <si>
    <t>Расчет расходов бюджета по аналитическому коду  225</t>
  </si>
  <si>
    <t>"Работы, услуги по содержанию имущества"</t>
  </si>
  <si>
    <t>Расчет расходов бюджета по аналитическому коду  226</t>
  </si>
  <si>
    <t>Расчет расходов бюджета по аналитическому коду  290</t>
  </si>
  <si>
    <t>Расчет расходов бюджета по аналитическому коду  340</t>
  </si>
  <si>
    <t>"Увеличение стоимости материальных запасов"</t>
  </si>
  <si>
    <t>____________</t>
  </si>
  <si>
    <t>расшифровка подписи</t>
  </si>
  <si>
    <t>чел</t>
  </si>
  <si>
    <t>"Увеличение стоимости основных средств"</t>
  </si>
  <si>
    <t>дн</t>
  </si>
  <si>
    <t>Расчет расходов бюджета по аналитическому коду  310</t>
  </si>
  <si>
    <t xml:space="preserve"> </t>
  </si>
  <si>
    <t>Руководитель МБОУ СОШ № 10</t>
  </si>
  <si>
    <t>Главный бухгалтер МБОУ СОШ № 10</t>
  </si>
  <si>
    <t>Бумага SvetoCopy A4</t>
  </si>
  <si>
    <t>Блок д/з белый</t>
  </si>
  <si>
    <t>Карандаш чернографический</t>
  </si>
  <si>
    <t xml:space="preserve">Клей ПВА </t>
  </si>
  <si>
    <t xml:space="preserve">Коррекционная жид. на вод.основе </t>
  </si>
  <si>
    <t xml:space="preserve">Ластик </t>
  </si>
  <si>
    <t>Папка-конверт на кнопке желтый</t>
  </si>
  <si>
    <t>Папка-уголок А4</t>
  </si>
  <si>
    <t>Пружины 08мм (100)</t>
  </si>
  <si>
    <t>Пружины  10 мм (100)</t>
  </si>
  <si>
    <t>Скобы № 10</t>
  </si>
  <si>
    <t>Скобы № 24</t>
  </si>
  <si>
    <t xml:space="preserve">Скоросшиватель картон меловой </t>
  </si>
  <si>
    <t>Скотч упаковочный</t>
  </si>
  <si>
    <t>Скрепки 22 мм</t>
  </si>
  <si>
    <t xml:space="preserve">Степлер №10 </t>
  </si>
  <si>
    <t>Тетрадь 80 листов</t>
  </si>
  <si>
    <t>Папка -файл  А4 25 мкм</t>
  </si>
  <si>
    <t>Папка -файл А4 40 мкм</t>
  </si>
  <si>
    <t>Ручка шариковая  MC Gold</t>
  </si>
  <si>
    <t>Договор  № 1962/2012   от 27.11.2012 с ООО "ГосКанцелярия "</t>
  </si>
  <si>
    <t>Договор №0355300006212000014-0222235-01       от 19.12.2012            с  ФГБОУ ВПО                      " Саратовский государственный университет имени Гагарина Ю.А."</t>
  </si>
  <si>
    <t>Набор расход.матер.для лабор. занятий</t>
  </si>
  <si>
    <t xml:space="preserve">Набор посуды для кабинета физики </t>
  </si>
  <si>
    <t>Набор микропрепаратов для микроскопов</t>
  </si>
  <si>
    <t xml:space="preserve">Набор инструментов классных </t>
  </si>
  <si>
    <t>Набор раздаточный "Арифметика"</t>
  </si>
  <si>
    <t>04.04.000</t>
  </si>
  <si>
    <t>Лыжный комплект с креплениями</t>
  </si>
  <si>
    <t xml:space="preserve">Mikasa мяч в/б    MV5PC -C </t>
  </si>
  <si>
    <t xml:space="preserve">Mikasa мяч в/б    VSO 2000 снт  кожа </t>
  </si>
  <si>
    <t>Torres Мяч Ф/б Free Styhe  F 30135</t>
  </si>
  <si>
    <t xml:space="preserve">Козел гимнастический </t>
  </si>
  <si>
    <t xml:space="preserve">Перекладина  гимнастическая  универсальная </t>
  </si>
  <si>
    <t xml:space="preserve">Стенка шведская с турником </t>
  </si>
  <si>
    <t>Велотренажер</t>
  </si>
  <si>
    <t xml:space="preserve">Многофункциональный спортивный комплекс </t>
  </si>
  <si>
    <t>"Прочие работы и услуги"</t>
  </si>
  <si>
    <t>руб</t>
  </si>
  <si>
    <t>Итого</t>
  </si>
  <si>
    <t xml:space="preserve">РАСШИФРОВКА К ПЛАНУ ФИНАНСОВО-ХОЗЯЙСТВЕННОЙ ДЕЯТЕЛЬНОСТИ  НА                                     01.  01.  2014 года МБОУ ЛСТУ № </t>
  </si>
  <si>
    <t>В.Ч.Щеглова</t>
  </si>
  <si>
    <t>О.В.Пичкаева</t>
  </si>
  <si>
    <t>Главный бухгалтер МБОУ ЛСТУ №2</t>
  </si>
  <si>
    <t>Руководитель МБОУ ЛСТУ №2</t>
  </si>
  <si>
    <t>Госпошлина</t>
  </si>
  <si>
    <t>ОАО "Пензенский областной учколлектор"</t>
  </si>
  <si>
    <t>Бунеев  Рус.яз.3кл   50шт * 374,00</t>
  </si>
  <si>
    <t>Козлова Моя матем.3кл 50шт * 460,00</t>
  </si>
  <si>
    <t>бунеев  в одном счастливом детстве .3кл   50шт *427,00</t>
  </si>
  <si>
    <t>Вахрушев Окружающий мир 3кл 50шт * 427,00</t>
  </si>
  <si>
    <t>Бунеев рус.яз.4кл  29шт * 414,00</t>
  </si>
  <si>
    <t>бунеев В океане света 4кл. 29шт * 427,00</t>
  </si>
  <si>
    <t>Вахрушев Окружающий мир 4кл 29шт * 427,00</t>
  </si>
  <si>
    <t>Козлова Моя матем.4кл 50шт * 374,00</t>
  </si>
  <si>
    <t>ООО "Компьютерный центр"</t>
  </si>
  <si>
    <t>Проектор</t>
  </si>
  <si>
    <t>974 0702 7137624 612</t>
  </si>
  <si>
    <t>сетка ф/б ворот</t>
  </si>
  <si>
    <t xml:space="preserve">интернет в месяц на 1 здание  </t>
  </si>
  <si>
    <t>контентная фильтрация в год на  1 здание</t>
  </si>
  <si>
    <t>Программное обеспечение</t>
  </si>
  <si>
    <t>МФУ</t>
  </si>
  <si>
    <t xml:space="preserve">ИП Буляткин П.Н.  Дог.       от </t>
  </si>
  <si>
    <t>лн</t>
  </si>
  <si>
    <t>50,0000000</t>
  </si>
  <si>
    <t xml:space="preserve">Договор  № </t>
  </si>
  <si>
    <t xml:space="preserve">Повышение квалиф. пед. работников ГАОУ ДПО "Институт регионального развития Пензенской области"  </t>
  </si>
  <si>
    <t>974 0702 1212076240 612</t>
  </si>
  <si>
    <t>974 0702 1210521010 612</t>
  </si>
  <si>
    <t>974 07 02 1210921100 612</t>
  </si>
  <si>
    <t>Дотационное питание школьников  с 7 до 11 лет</t>
  </si>
  <si>
    <t>Дотационное питание школьников с 11 до 18 лет</t>
  </si>
  <si>
    <t>малообеспеч.</t>
  </si>
  <si>
    <t>инвалиды</t>
  </si>
  <si>
    <t>многодетные</t>
  </si>
  <si>
    <t>35,0000000</t>
  </si>
  <si>
    <t>70,0000000</t>
  </si>
  <si>
    <t>Малообеспеч. Без субботы</t>
  </si>
  <si>
    <t>25,0000000</t>
  </si>
  <si>
    <t>малообеспеч.без суббот</t>
  </si>
  <si>
    <t>инвалиды  б/с</t>
  </si>
  <si>
    <t>инвалиды б/с</t>
  </si>
  <si>
    <t>многодетные б/с</t>
  </si>
  <si>
    <t>многодетные    б/с</t>
  </si>
  <si>
    <t xml:space="preserve">многодетные    </t>
  </si>
  <si>
    <t>45,0000000</t>
  </si>
  <si>
    <t>малообеспеч.      без суббот</t>
  </si>
  <si>
    <t>малообеспеч.         без суббот</t>
  </si>
  <si>
    <t>малообеспеч.        без суббот</t>
  </si>
  <si>
    <t>сист. Плата 1шт * 1730,00</t>
  </si>
  <si>
    <t>процессор 1шт * 1700,00</t>
  </si>
  <si>
    <t>модуль памяти 1шт * 1550,00</t>
  </si>
  <si>
    <t>блок питания 1шт * 1530,00</t>
  </si>
  <si>
    <t>тренажер на все группы мышц</t>
  </si>
  <si>
    <t>"Прочие работы, услуги "</t>
  </si>
  <si>
    <t>"Прочие работы, услуги"</t>
  </si>
  <si>
    <t>работы по договорам подряда</t>
  </si>
  <si>
    <t xml:space="preserve">Закупка продуктов </t>
  </si>
  <si>
    <t>Директор МБОУ ЛСТУ № 2</t>
  </si>
  <si>
    <t xml:space="preserve">В.Ч.Щеглова </t>
  </si>
  <si>
    <t>974 0702 12 11221140 612</t>
  </si>
  <si>
    <t>"Прочие расходы "</t>
  </si>
  <si>
    <t>974 07 02 9940090300 612</t>
  </si>
  <si>
    <t>Уплата прочих налогов, сборов</t>
  </si>
  <si>
    <t>Психиатрическое обследование сотрудников</t>
  </si>
  <si>
    <t>974 0707 1211021120 612</t>
  </si>
  <si>
    <t>"Увеличение стоимости материальных запасов</t>
  </si>
  <si>
    <t>Приобретение продуктов для</t>
  </si>
  <si>
    <t>работы лагеря</t>
  </si>
  <si>
    <t>РАСШИФРОВКА К ПЛАНУ ФИНАНСОВО-ХОЗЯЙСТВЕННОЙ ДЕЯТЕЛЬНОСТИ  НА 09 января    2018 года  МБОУ "Лицей современных технологий управления №  2 "г.Пензы</t>
  </si>
  <si>
    <t>ООО "ЛОЦМАН" дог.     от      право на программное обеспечение</t>
  </si>
  <si>
    <t>ООО "ЛОЦМАН" дог.    от         Сертификат</t>
  </si>
  <si>
    <t>принтер</t>
  </si>
  <si>
    <t xml:space="preserve">договор     от </t>
  </si>
  <si>
    <t xml:space="preserve">договор      от    </t>
  </si>
  <si>
    <t>учебники в ассортименте</t>
  </si>
  <si>
    <t>РАСШИФРОВКА К ПЛАНУ ФИНАНСОВО-ХОЗЯЙСТВЕННОЙ ДЕЯТЕЛЬНОСТИ  НА                                        09 января 2018 год МБОУ " Лицей современных технологий управления № 2" г.Пензы</t>
  </si>
  <si>
    <t>РАСШИФРОВКА К ПЛАНУ ФИНАНСОВО-ХОЗЯЙСТВЕННОЙ ДЕЯТЕЛЬНОСТИ  НА                                      09 января 2018 года МБОУ "Лицей современных технологий управления №  2 " г.Пензы</t>
  </si>
  <si>
    <t>РАСШИФРОВКА К ПЛАНУ ФИНАНСОВО-ХОЗЯЙСТВЕННОЙ ДЕЯТЕЛЬНОСТИ  НА                                        09 января 2018 года МБОУ "Лицей современных технологий управления №  2 " г.Пензы</t>
  </si>
  <si>
    <t>Ремонтные работы по процентовкам ХЭК</t>
  </si>
  <si>
    <t>65110,00</t>
  </si>
  <si>
    <t>РАСШИФРОВКА К ПЛАНУ ФИНАНСОВО-ХОЗЯЙСТВЕННОЙ ДЕЯТЕЛЬНОСТИ                              НА  09 января.2018   года МБОУ ЛСТУ  №2   " г.Пензы</t>
  </si>
  <si>
    <t xml:space="preserve">"Работы, услуги по содержанию имущества" </t>
  </si>
  <si>
    <t>974 07 02 1211921150 612</t>
  </si>
  <si>
    <t>Исполнение судебных решений</t>
  </si>
  <si>
    <t>"Увеличение стоимости материальных запасов "</t>
  </si>
  <si>
    <t>974 07 02 9990021170 612</t>
  </si>
  <si>
    <t xml:space="preserve">Кредиторская задолженность  ИП Ершов М.Н </t>
  </si>
  <si>
    <t>РАСШИФРОВКА К ПЛАНУ ФИНАНСОВО-ХОЗЯЙСТВЕННОЙ ДЕЯТЕЛЬНОСТИ           НА 09 января 2018 года МБОУ "Лицей современных технологий управления №  2 "г.Пензы</t>
  </si>
  <si>
    <t>974 0702 12111074342 612</t>
  </si>
  <si>
    <t>электроэнцефалограмма</t>
  </si>
  <si>
    <t>СанПин</t>
  </si>
  <si>
    <t>65,0000000</t>
  </si>
  <si>
    <t>974 07 02 1210376210 S333</t>
  </si>
  <si>
    <t>РАСШИФРОВКА К ПЛАНУ ФИНАНСОВО-ХОЗЯЙСТВЕННОЙ ДЕЯТЕЛЬНОСТИ           НА 13 апреля 2018 года МБОУ "Лицей современных технологий управления №  2 "г.Пензы</t>
  </si>
  <si>
    <t>РАСШИФРОВКА К ПЛАНУ ФИНАНСОВО-ХОЗЯЙСТВЕННОЙ ДЕЯТЕЛЬНОСТИ  НА  12  ЯНВАРЯ  2018 года                                                                                                                              МБОУ "Лицей современных технологий управления  №2 " г.Пензы</t>
  </si>
  <si>
    <t>Договор № 6003002667 от 16.03.2018г.</t>
  </si>
  <si>
    <t>Филиал ФГУП "Охрана" Росгвардии по Пензенской области</t>
  </si>
  <si>
    <t>30000,00</t>
  </si>
  <si>
    <t>РАСШИФРОВКА К ПЛАНУ ФИНАНСОВО-ХОЗЯЙСТВЕННОЙ ДЕЯТЕЛЬНОСТИ  НА                                      31 ЯНВАРЯ 2018 года МБОУ "Лицей современных технологий управления  №2 " г.Пензы</t>
  </si>
  <si>
    <t>РАСШИФРОВКА К ПЛАНУ ФИНАНСОВО-ХОЗЯЙСТВЕННОЙ ДЕЯТЕЛЬНОСТИ  НА  06 февраля 2018 года                                                                                                                              МБОУ "Лицей современных технологий управления  №2 " г.Пензы</t>
  </si>
  <si>
    <t>"Увеличение стоимости ОС"</t>
  </si>
  <si>
    <t>Договор № Д 225 от 05.03.2018г.</t>
  </si>
  <si>
    <t>ООО Рекламное агенство "Центр рекламы"</t>
  </si>
  <si>
    <t>292800,00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</si>
</sst>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_-* #,##0.00&quot;р.&quot;_-;\-* #,##0.00&quot;р.&quot;_-;_-* \-??&quot;р.&quot;_-;_-@_-"/>
    <numFmt numFmtId="174" formatCode="0.0%"/>
    <numFmt numFmtId="175" formatCode="0.0000000"/>
    <numFmt numFmtId="176" formatCode="0.0"/>
    <numFmt numFmtId="177" formatCode="0.00000"/>
    <numFmt numFmtId="178" formatCode="0.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р_.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E"/>
      <family val="1"/>
    </font>
    <font>
      <sz val="10"/>
      <color indexed="8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49" fontId="0" fillId="4" borderId="0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/>
    </xf>
    <xf numFmtId="2" fontId="0" fillId="0" borderId="24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31" xfId="0" applyNumberFormat="1" applyFill="1" applyBorder="1" applyAlignment="1" applyProtection="1">
      <alignment/>
      <protection/>
    </xf>
    <xf numFmtId="178" fontId="0" fillId="0" borderId="1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" fontId="0" fillId="4" borderId="10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0" fillId="0" borderId="37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4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47" xfId="0" applyFill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right"/>
      <protection/>
    </xf>
    <xf numFmtId="175" fontId="0" fillId="4" borderId="0" xfId="0" applyNumberFormat="1" applyFill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47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49" fontId="0" fillId="0" borderId="51" xfId="0" applyNumberFormat="1" applyBorder="1" applyAlignment="1" applyProtection="1">
      <alignment horizontal="right"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 locked="0"/>
    </xf>
    <xf numFmtId="175" fontId="0" fillId="4" borderId="0" xfId="0" applyNumberFormat="1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0" fillId="4" borderId="31" xfId="0" applyFont="1" applyFill="1" applyBorder="1" applyAlignment="1" applyProtection="1">
      <alignment/>
      <protection locked="0"/>
    </xf>
    <xf numFmtId="49" fontId="0" fillId="4" borderId="15" xfId="0" applyNumberFormat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23" fillId="0" borderId="46" xfId="0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4" fontId="0" fillId="0" borderId="46" xfId="0" applyNumberFormat="1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23" fillId="0" borderId="63" xfId="0" applyFont="1" applyFill="1" applyBorder="1" applyAlignment="1" applyProtection="1">
      <alignment/>
      <protection/>
    </xf>
    <xf numFmtId="4" fontId="19" fillId="0" borderId="64" xfId="0" applyNumberFormat="1" applyFont="1" applyBorder="1" applyAlignment="1" applyProtection="1">
      <alignment horizontal="right"/>
      <protection/>
    </xf>
    <xf numFmtId="4" fontId="19" fillId="24" borderId="10" xfId="0" applyNumberFormat="1" applyFont="1" applyFill="1" applyBorder="1" applyAlignment="1" applyProtection="1">
      <alignment/>
      <protection locked="0"/>
    </xf>
    <xf numFmtId="4" fontId="19" fillId="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49" fontId="0" fillId="0" borderId="29" xfId="0" applyNumberFormat="1" applyFont="1" applyFill="1" applyBorder="1" applyAlignment="1" applyProtection="1">
      <alignment horizontal="right"/>
      <protection/>
    </xf>
    <xf numFmtId="2" fontId="0" fillId="0" borderId="29" xfId="0" applyNumberFormat="1" applyFill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ill="1" applyBorder="1" applyAlignment="1" applyProtection="1">
      <alignment horizontal="right"/>
      <protection locked="0"/>
    </xf>
    <xf numFmtId="49" fontId="0" fillId="0" borderId="15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ill="1" applyBorder="1" applyAlignment="1" applyProtection="1">
      <alignment horizontal="right"/>
      <protection/>
    </xf>
    <xf numFmtId="0" fontId="0" fillId="25" borderId="44" xfId="0" applyFill="1" applyBorder="1" applyAlignment="1" applyProtection="1">
      <alignment wrapText="1"/>
      <protection/>
    </xf>
    <xf numFmtId="0" fontId="0" fillId="25" borderId="44" xfId="0" applyFill="1" applyBorder="1" applyAlignment="1" applyProtection="1">
      <alignment/>
      <protection/>
    </xf>
    <xf numFmtId="2" fontId="19" fillId="0" borderId="10" xfId="0" applyNumberFormat="1" applyFont="1" applyFill="1" applyBorder="1" applyAlignment="1" applyProtection="1">
      <alignment/>
      <protection/>
    </xf>
    <xf numFmtId="0" fontId="0" fillId="25" borderId="41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/>
      <protection/>
    </xf>
    <xf numFmtId="0" fontId="20" fillId="0" borderId="68" xfId="0" applyFont="1" applyFill="1" applyBorder="1" applyAlignment="1" applyProtection="1">
      <alignment/>
      <protection/>
    </xf>
    <xf numFmtId="2" fontId="0" fillId="26" borderId="13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left"/>
      <protection/>
    </xf>
    <xf numFmtId="0" fontId="0" fillId="0" borderId="69" xfId="0" applyFill="1" applyBorder="1" applyAlignment="1" applyProtection="1">
      <alignment/>
      <protection/>
    </xf>
    <xf numFmtId="0" fontId="0" fillId="0" borderId="69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1" fontId="0" fillId="4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69" xfId="0" applyNumberFormat="1" applyFill="1" applyBorder="1" applyAlignment="1" applyProtection="1">
      <alignment/>
      <protection/>
    </xf>
    <xf numFmtId="2" fontId="20" fillId="0" borderId="72" xfId="0" applyNumberFormat="1" applyFont="1" applyFill="1" applyBorder="1" applyAlignment="1" applyProtection="1">
      <alignment/>
      <protection/>
    </xf>
    <xf numFmtId="2" fontId="0" fillId="0" borderId="72" xfId="0" applyNumberFormat="1" applyFill="1" applyBorder="1" applyAlignment="1" applyProtection="1">
      <alignment/>
      <protection/>
    </xf>
    <xf numFmtId="2" fontId="20" fillId="0" borderId="69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/>
      <protection/>
    </xf>
    <xf numFmtId="2" fontId="0" fillId="0" borderId="53" xfId="0" applyNumberForma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20" fillId="0" borderId="46" xfId="0" applyNumberFormat="1" applyFont="1" applyFill="1" applyBorder="1" applyAlignment="1" applyProtection="1">
      <alignment/>
      <protection/>
    </xf>
    <xf numFmtId="2" fontId="20" fillId="0" borderId="73" xfId="0" applyNumberFormat="1" applyFont="1" applyFill="1" applyBorder="1" applyAlignment="1" applyProtection="1">
      <alignment/>
      <protection/>
    </xf>
    <xf numFmtId="4" fontId="19" fillId="24" borderId="27" xfId="0" applyNumberFormat="1" applyFont="1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/>
    </xf>
    <xf numFmtId="0" fontId="0" fillId="4" borderId="69" xfId="0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/>
      <protection/>
    </xf>
    <xf numFmtId="2" fontId="0" fillId="4" borderId="69" xfId="0" applyNumberFormat="1" applyFill="1" applyBorder="1" applyAlignment="1" applyProtection="1">
      <alignment/>
      <protection/>
    </xf>
    <xf numFmtId="2" fontId="0" fillId="0" borderId="69" xfId="0" applyNumberFormat="1" applyFill="1" applyBorder="1" applyAlignment="1" applyProtection="1">
      <alignment/>
      <protection/>
    </xf>
    <xf numFmtId="4" fontId="0" fillId="0" borderId="69" xfId="0" applyNumberFormat="1" applyFill="1" applyBorder="1" applyAlignment="1" applyProtection="1">
      <alignment/>
      <protection/>
    </xf>
    <xf numFmtId="2" fontId="0" fillId="25" borderId="69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 horizontal="right"/>
      <protection/>
    </xf>
    <xf numFmtId="4" fontId="0" fillId="0" borderId="24" xfId="0" applyNumberForma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left"/>
      <protection/>
    </xf>
    <xf numFmtId="0" fontId="0" fillId="4" borderId="12" xfId="0" applyFill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69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74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76" xfId="0" applyFill="1" applyBorder="1" applyAlignment="1" applyProtection="1">
      <alignment horizontal="center" wrapText="1"/>
      <protection locked="0"/>
    </xf>
    <xf numFmtId="0" fontId="0" fillId="0" borderId="76" xfId="0" applyFont="1" applyFill="1" applyBorder="1" applyAlignment="1" applyProtection="1">
      <alignment horizontal="center" wrapText="1"/>
      <protection locked="0"/>
    </xf>
    <xf numFmtId="0" fontId="0" fillId="0" borderId="77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0" fillId="0" borderId="78" xfId="0" applyFill="1" applyBorder="1" applyAlignment="1" applyProtection="1">
      <alignment horizontal="left" wrapText="1"/>
      <protection locked="0"/>
    </xf>
    <xf numFmtId="0" fontId="0" fillId="0" borderId="78" xfId="0" applyFont="1" applyFill="1" applyBorder="1" applyAlignment="1" applyProtection="1">
      <alignment horizontal="left" wrapText="1"/>
      <protection locked="0"/>
    </xf>
    <xf numFmtId="0" fontId="0" fillId="0" borderId="79" xfId="0" applyFont="1" applyFill="1" applyBorder="1" applyAlignment="1" applyProtection="1">
      <alignment horizontal="left" wrapText="1"/>
      <protection locked="0"/>
    </xf>
    <xf numFmtId="0" fontId="22" fillId="0" borderId="80" xfId="0" applyFont="1" applyFill="1" applyBorder="1" applyAlignment="1" applyProtection="1">
      <alignment horizontal="center" wrapText="1"/>
      <protection locked="0"/>
    </xf>
    <xf numFmtId="0" fontId="22" fillId="0" borderId="74" xfId="0" applyFont="1" applyFill="1" applyBorder="1" applyAlignment="1" applyProtection="1">
      <alignment horizontal="center" wrapText="1"/>
      <protection locked="0"/>
    </xf>
    <xf numFmtId="0" fontId="0" fillId="0" borderId="81" xfId="0" applyFill="1" applyBorder="1" applyAlignment="1" applyProtection="1">
      <alignment horizontal="left" wrapText="1"/>
      <protection locked="0"/>
    </xf>
    <xf numFmtId="0" fontId="0" fillId="0" borderId="81" xfId="0" applyFont="1" applyFill="1" applyBorder="1" applyAlignment="1" applyProtection="1">
      <alignment horizontal="left" wrapText="1"/>
      <protection locked="0"/>
    </xf>
    <xf numFmtId="0" fontId="0" fillId="0" borderId="40" xfId="0" applyFont="1" applyFill="1" applyBorder="1" applyAlignment="1" applyProtection="1">
      <alignment horizontal="left" wrapText="1"/>
      <protection locked="0"/>
    </xf>
    <xf numFmtId="49" fontId="0" fillId="0" borderId="30" xfId="0" applyNumberForma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0" fontId="0" fillId="4" borderId="69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center"/>
      <protection locked="0"/>
    </xf>
    <xf numFmtId="10" fontId="0" fillId="0" borderId="11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83" xfId="0" applyFill="1" applyBorder="1" applyAlignment="1" applyProtection="1">
      <alignment horizontal="left" wrapText="1"/>
      <protection locked="0"/>
    </xf>
    <xf numFmtId="0" fontId="0" fillId="0" borderId="69" xfId="0" applyFill="1" applyBorder="1" applyAlignment="1" applyProtection="1">
      <alignment horizontal="left" wrapText="1"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2" fontId="0" fillId="0" borderId="11" xfId="0" applyNumberFormat="1" applyFill="1" applyBorder="1" applyAlignment="1" applyProtection="1">
      <alignment horizontal="right"/>
      <protection/>
    </xf>
    <xf numFmtId="2" fontId="0" fillId="0" borderId="24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 horizontal="right"/>
      <protection/>
    </xf>
    <xf numFmtId="2" fontId="0" fillId="0" borderId="21" xfId="0" applyNumberFormat="1" applyFill="1" applyBorder="1" applyAlignment="1" applyProtection="1">
      <alignment horizontal="right"/>
      <protection/>
    </xf>
    <xf numFmtId="0" fontId="0" fillId="0" borderId="84" xfId="0" applyFill="1" applyBorder="1" applyAlignment="1" applyProtection="1">
      <alignment horizontal="left"/>
      <protection/>
    </xf>
    <xf numFmtId="0" fontId="0" fillId="0" borderId="71" xfId="0" applyFill="1" applyBorder="1" applyAlignment="1" applyProtection="1">
      <alignment horizontal="left"/>
      <protection/>
    </xf>
    <xf numFmtId="2" fontId="0" fillId="0" borderId="31" xfId="0" applyNumberFormat="1" applyFill="1" applyBorder="1" applyAlignment="1" applyProtection="1">
      <alignment horizontal="right"/>
      <protection/>
    </xf>
    <xf numFmtId="2" fontId="0" fillId="0" borderId="85" xfId="0" applyNumberFormat="1" applyFill="1" applyBorder="1" applyAlignment="1" applyProtection="1">
      <alignment horizontal="right"/>
      <protection/>
    </xf>
    <xf numFmtId="2" fontId="0" fillId="0" borderId="15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2" fontId="0" fillId="0" borderId="21" xfId="0" applyNumberForma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 locked="0"/>
    </xf>
    <xf numFmtId="2" fontId="0" fillId="27" borderId="12" xfId="0" applyNumberFormat="1" applyFill="1" applyBorder="1" applyAlignment="1" applyProtection="1">
      <alignment horizontal="center"/>
      <protection/>
    </xf>
    <xf numFmtId="2" fontId="0" fillId="27" borderId="12" xfId="0" applyNumberFormat="1" applyFont="1" applyFill="1" applyBorder="1" applyAlignment="1" applyProtection="1">
      <alignment horizontal="center"/>
      <protection/>
    </xf>
    <xf numFmtId="2" fontId="0" fillId="27" borderId="21" xfId="0" applyNumberFormat="1" applyFont="1" applyFill="1" applyBorder="1" applyAlignment="1" applyProtection="1">
      <alignment horizontal="center"/>
      <protection/>
    </xf>
    <xf numFmtId="2" fontId="1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2" fontId="0" fillId="0" borderId="21" xfId="0" applyNumberFormat="1" applyFont="1" applyFill="1" applyBorder="1" applyAlignment="1" applyProtection="1">
      <alignment horizontal="center"/>
      <protection/>
    </xf>
    <xf numFmtId="2" fontId="19" fillId="0" borderId="21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 wrapText="1"/>
      <protection locked="0"/>
    </xf>
    <xf numFmtId="0" fontId="0" fillId="0" borderId="81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2" fillId="0" borderId="40" xfId="0" applyFont="1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7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left"/>
      <protection/>
    </xf>
    <xf numFmtId="0" fontId="0" fillId="0" borderId="86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22" fillId="0" borderId="40" xfId="0" applyFont="1" applyFill="1" applyBorder="1" applyAlignment="1" applyProtection="1">
      <alignment horizontal="left" wrapText="1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R72"/>
  <sheetViews>
    <sheetView view="pageBreakPreview" zoomScaleSheetLayoutView="100" zoomScalePageLayoutView="0" workbookViewId="0" topLeftCell="A1">
      <selection activeCell="N43" sqref="N43"/>
    </sheetView>
  </sheetViews>
  <sheetFormatPr defaultColWidth="9.00390625" defaultRowHeight="12.75"/>
  <cols>
    <col min="1" max="1" width="0.6171875" style="0" customWidth="1"/>
    <col min="3" max="3" width="18.125" style="0" customWidth="1"/>
    <col min="5" max="5" width="8.25390625" style="0" customWidth="1"/>
    <col min="6" max="6" width="3.00390625" style="0" customWidth="1"/>
    <col min="7" max="7" width="2.75390625" style="0" customWidth="1"/>
    <col min="8" max="8" width="5.625" style="0" customWidth="1"/>
    <col min="9" max="9" width="3.25390625" style="0" customWidth="1"/>
    <col min="10" max="10" width="6.75390625" style="0" customWidth="1"/>
    <col min="11" max="11" width="2.375" style="0" customWidth="1"/>
    <col min="12" max="12" width="6.125" style="0" customWidth="1"/>
    <col min="13" max="13" width="5.875" style="0" customWidth="1"/>
    <col min="14" max="14" width="5.375" style="0" customWidth="1"/>
    <col min="15" max="15" width="10.25390625" style="0" customWidth="1"/>
    <col min="16" max="16" width="11.25390625" style="0" customWidth="1"/>
  </cols>
  <sheetData>
    <row r="2" spans="1:16" ht="32.25" customHeight="1">
      <c r="A2" s="1"/>
      <c r="B2" s="285" t="s">
        <v>66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5.75">
      <c r="A3" s="1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12.75">
      <c r="A4" s="1"/>
      <c r="B4" s="268" t="s">
        <v>15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6" ht="12.75">
      <c r="A5" s="1"/>
      <c r="B5" s="286" t="s">
        <v>16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ht="12.75">
      <c r="A6" s="1"/>
      <c r="B6" s="269" t="s">
        <v>53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6" ht="13.5" thickBot="1">
      <c r="A7" s="1"/>
      <c r="B7" s="133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3" t="s">
        <v>2</v>
      </c>
    </row>
    <row r="8" spans="1:18" ht="13.5" thickBot="1">
      <c r="A8" s="1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37"/>
      <c r="P8" s="59">
        <f>O12+O13</f>
        <v>6102</v>
      </c>
      <c r="R8" s="158"/>
    </row>
    <row r="9" spans="1:16" ht="12.75" hidden="1">
      <c r="A9" s="1"/>
      <c r="B9" s="290" t="s">
        <v>46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135"/>
      <c r="P9" s="138"/>
    </row>
    <row r="10" spans="1:16" ht="12.75">
      <c r="A10" s="1"/>
      <c r="B10" s="287"/>
      <c r="C10" s="288"/>
      <c r="D10" s="288"/>
      <c r="E10" s="288"/>
      <c r="F10" s="288"/>
      <c r="G10" s="288"/>
      <c r="H10" s="289"/>
      <c r="I10" s="46"/>
      <c r="J10" s="174"/>
      <c r="K10" s="282"/>
      <c r="L10" s="283"/>
      <c r="M10" s="283"/>
      <c r="N10" s="283"/>
      <c r="O10" s="182"/>
      <c r="P10" s="16"/>
    </row>
    <row r="11" spans="1:16" ht="12.75">
      <c r="A11" s="1"/>
      <c r="B11" s="292"/>
      <c r="C11" s="293"/>
      <c r="D11" s="293"/>
      <c r="E11" s="293"/>
      <c r="F11" s="293"/>
      <c r="G11" s="293"/>
      <c r="H11" s="294"/>
      <c r="I11" s="47"/>
      <c r="J11" s="48"/>
      <c r="K11" s="295"/>
      <c r="L11" s="296"/>
      <c r="M11" s="296"/>
      <c r="N11" s="296"/>
      <c r="O11" s="135"/>
      <c r="P11" s="9"/>
    </row>
    <row r="12" spans="1:16" ht="12.75">
      <c r="A12" s="1"/>
      <c r="B12" s="280" t="s">
        <v>26</v>
      </c>
      <c r="C12" s="280"/>
      <c r="D12" s="280"/>
      <c r="E12" s="280"/>
      <c r="F12" s="280"/>
      <c r="G12" s="8"/>
      <c r="H12" s="279">
        <v>44</v>
      </c>
      <c r="I12" s="279"/>
      <c r="J12" s="279"/>
      <c r="K12" s="44" t="s">
        <v>3</v>
      </c>
      <c r="L12" s="279">
        <v>138.68</v>
      </c>
      <c r="M12" s="279"/>
      <c r="N12" s="8" t="s">
        <v>5</v>
      </c>
      <c r="O12" s="136">
        <f>ROUND(H12*L12,0)</f>
        <v>6102</v>
      </c>
      <c r="P12" s="9"/>
    </row>
    <row r="13" spans="1:16" ht="13.5" thickBot="1">
      <c r="A13" s="1"/>
      <c r="B13" s="271"/>
      <c r="C13" s="271"/>
      <c r="D13" s="271"/>
      <c r="E13" s="271"/>
      <c r="F13" s="271"/>
      <c r="G13" s="47"/>
      <c r="H13" s="272"/>
      <c r="I13" s="272"/>
      <c r="J13" s="272"/>
      <c r="K13" s="140"/>
      <c r="L13" s="272"/>
      <c r="M13" s="272"/>
      <c r="N13" s="8" t="s">
        <v>5</v>
      </c>
      <c r="O13" s="136">
        <f>H13*L13</f>
        <v>0</v>
      </c>
      <c r="P13" s="9"/>
    </row>
    <row r="14" spans="1:16" ht="12.75" hidden="1">
      <c r="A14" s="1"/>
      <c r="B14" s="271" t="s">
        <v>45</v>
      </c>
      <c r="C14" s="271"/>
      <c r="D14" s="271"/>
      <c r="E14" s="271"/>
      <c r="F14" s="271"/>
      <c r="G14" s="8"/>
      <c r="H14" s="272">
        <v>20</v>
      </c>
      <c r="I14" s="272"/>
      <c r="J14" s="272"/>
      <c r="K14" s="47" t="s">
        <v>3</v>
      </c>
      <c r="L14" s="272">
        <v>5.28</v>
      </c>
      <c r="M14" s="272"/>
      <c r="N14" s="48" t="s">
        <v>5</v>
      </c>
      <c r="O14" s="136"/>
      <c r="P14" s="9"/>
    </row>
    <row r="15" spans="1:16" ht="12.75" hidden="1">
      <c r="A15" s="1"/>
      <c r="B15" s="280" t="s">
        <v>27</v>
      </c>
      <c r="C15" s="280"/>
      <c r="D15" s="280"/>
      <c r="E15" s="280"/>
      <c r="F15" s="280"/>
      <c r="G15" s="47"/>
      <c r="H15" s="272">
        <v>3</v>
      </c>
      <c r="I15" s="272"/>
      <c r="J15" s="272"/>
      <c r="K15" s="8" t="s">
        <v>3</v>
      </c>
      <c r="L15" s="272">
        <v>38.18</v>
      </c>
      <c r="M15" s="272"/>
      <c r="N15" s="47" t="s">
        <v>5</v>
      </c>
      <c r="O15" s="136"/>
      <c r="P15" s="9"/>
    </row>
    <row r="16" spans="1:16" ht="12.75" hidden="1">
      <c r="A16" s="1"/>
      <c r="B16" s="273" t="s">
        <v>28</v>
      </c>
      <c r="C16" s="273"/>
      <c r="D16" s="273"/>
      <c r="E16" s="273"/>
      <c r="F16" s="273"/>
      <c r="G16" s="140"/>
      <c r="H16" s="281">
        <v>5</v>
      </c>
      <c r="I16" s="281"/>
      <c r="J16" s="281"/>
      <c r="K16" s="140" t="s">
        <v>3</v>
      </c>
      <c r="L16" s="281">
        <v>1.74</v>
      </c>
      <c r="M16" s="281"/>
      <c r="N16" s="140" t="s">
        <v>5</v>
      </c>
      <c r="O16" s="141"/>
      <c r="P16" s="9"/>
    </row>
    <row r="17" spans="1:16" ht="12.75" hidden="1">
      <c r="A17" s="1"/>
      <c r="B17" s="271" t="s">
        <v>29</v>
      </c>
      <c r="C17" s="271"/>
      <c r="D17" s="271"/>
      <c r="E17" s="271"/>
      <c r="F17" s="271"/>
      <c r="G17" s="46"/>
      <c r="H17" s="284">
        <v>5</v>
      </c>
      <c r="I17" s="284"/>
      <c r="J17" s="284"/>
      <c r="K17" s="46" t="s">
        <v>3</v>
      </c>
      <c r="L17" s="284">
        <v>21.26</v>
      </c>
      <c r="M17" s="284"/>
      <c r="N17" s="47" t="s">
        <v>5</v>
      </c>
      <c r="O17" s="27"/>
      <c r="P17" s="9"/>
    </row>
    <row r="18" spans="1:16" ht="12.75" hidden="1">
      <c r="A18" s="1"/>
      <c r="B18" s="271" t="s">
        <v>30</v>
      </c>
      <c r="C18" s="271"/>
      <c r="D18" s="271"/>
      <c r="E18" s="271"/>
      <c r="F18" s="271"/>
      <c r="G18" s="8"/>
      <c r="H18" s="279">
        <v>5</v>
      </c>
      <c r="I18" s="279"/>
      <c r="J18" s="279"/>
      <c r="K18" s="8" t="s">
        <v>3</v>
      </c>
      <c r="L18" s="279">
        <v>13.17</v>
      </c>
      <c r="M18" s="279"/>
      <c r="N18" s="8" t="s">
        <v>5</v>
      </c>
      <c r="O18" s="141"/>
      <c r="P18" s="9"/>
    </row>
    <row r="19" spans="1:16" ht="12.75" hidden="1">
      <c r="A19" s="1"/>
      <c r="B19" s="273" t="s">
        <v>31</v>
      </c>
      <c r="C19" s="273"/>
      <c r="D19" s="273"/>
      <c r="E19" s="273"/>
      <c r="F19" s="273"/>
      <c r="G19" s="140"/>
      <c r="H19" s="281">
        <v>5</v>
      </c>
      <c r="I19" s="281"/>
      <c r="J19" s="281"/>
      <c r="K19" s="140" t="s">
        <v>3</v>
      </c>
      <c r="L19" s="281">
        <v>2.43</v>
      </c>
      <c r="M19" s="281"/>
      <c r="N19" s="140" t="s">
        <v>5</v>
      </c>
      <c r="O19" s="141"/>
      <c r="P19" s="9"/>
    </row>
    <row r="20" spans="1:16" ht="12.75" hidden="1">
      <c r="A20" s="1"/>
      <c r="B20" s="271" t="s">
        <v>32</v>
      </c>
      <c r="C20" s="271"/>
      <c r="D20" s="271"/>
      <c r="E20" s="271"/>
      <c r="F20" s="271"/>
      <c r="G20" s="8"/>
      <c r="H20" s="272">
        <v>10</v>
      </c>
      <c r="I20" s="272"/>
      <c r="J20" s="272"/>
      <c r="K20" s="47" t="s">
        <v>3</v>
      </c>
      <c r="L20" s="272">
        <v>8.93</v>
      </c>
      <c r="M20" s="272"/>
      <c r="N20" s="47" t="s">
        <v>5</v>
      </c>
      <c r="O20" s="136"/>
      <c r="P20" s="9"/>
    </row>
    <row r="21" spans="1:16" ht="12.75" hidden="1">
      <c r="A21" s="1"/>
      <c r="B21" s="280" t="s">
        <v>33</v>
      </c>
      <c r="C21" s="280"/>
      <c r="D21" s="280"/>
      <c r="E21" s="280"/>
      <c r="F21" s="280"/>
      <c r="G21" s="8"/>
      <c r="H21" s="279">
        <v>30</v>
      </c>
      <c r="I21" s="279"/>
      <c r="J21" s="279"/>
      <c r="K21" s="8" t="s">
        <v>3</v>
      </c>
      <c r="L21" s="279">
        <v>2.69</v>
      </c>
      <c r="M21" s="279"/>
      <c r="N21" s="8" t="s">
        <v>5</v>
      </c>
      <c r="O21" s="136"/>
      <c r="P21" s="9"/>
    </row>
    <row r="22" spans="1:16" ht="12.75" hidden="1">
      <c r="A22" s="1"/>
      <c r="B22" s="271" t="s">
        <v>43</v>
      </c>
      <c r="C22" s="271"/>
      <c r="D22" s="271"/>
      <c r="E22" s="271"/>
      <c r="F22" s="271"/>
      <c r="G22" s="8"/>
      <c r="H22" s="272">
        <v>300</v>
      </c>
      <c r="I22" s="272"/>
      <c r="J22" s="272"/>
      <c r="K22" s="47" t="s">
        <v>3</v>
      </c>
      <c r="L22" s="272">
        <v>0.69</v>
      </c>
      <c r="M22" s="272"/>
      <c r="N22" s="47" t="s">
        <v>5</v>
      </c>
      <c r="O22" s="136"/>
      <c r="P22" s="9"/>
    </row>
    <row r="23" spans="1:16" ht="12.75" hidden="1">
      <c r="A23" s="1"/>
      <c r="B23" s="271" t="s">
        <v>44</v>
      </c>
      <c r="C23" s="271"/>
      <c r="D23" s="271"/>
      <c r="E23" s="271"/>
      <c r="F23" s="271"/>
      <c r="G23" s="8"/>
      <c r="H23" s="272">
        <v>100</v>
      </c>
      <c r="I23" s="272"/>
      <c r="J23" s="272"/>
      <c r="K23" s="47" t="s">
        <v>3</v>
      </c>
      <c r="L23" s="272">
        <v>0.77</v>
      </c>
      <c r="M23" s="272"/>
      <c r="N23" s="48" t="s">
        <v>5</v>
      </c>
      <c r="O23" s="136"/>
      <c r="P23" s="9"/>
    </row>
    <row r="24" spans="1:16" ht="12.75" hidden="1">
      <c r="A24" s="1"/>
      <c r="B24" s="271" t="s">
        <v>34</v>
      </c>
      <c r="C24" s="271"/>
      <c r="D24" s="271"/>
      <c r="E24" s="271"/>
      <c r="F24" s="271"/>
      <c r="G24" s="8"/>
      <c r="H24" s="272">
        <v>1</v>
      </c>
      <c r="I24" s="272"/>
      <c r="J24" s="272"/>
      <c r="K24" s="47" t="s">
        <v>3</v>
      </c>
      <c r="L24" s="272">
        <v>216.15</v>
      </c>
      <c r="M24" s="272"/>
      <c r="N24" s="47" t="s">
        <v>5</v>
      </c>
      <c r="O24" s="136"/>
      <c r="P24" s="9"/>
    </row>
    <row r="25" spans="1:16" ht="12.75" hidden="1">
      <c r="A25" s="1"/>
      <c r="B25" s="271" t="s">
        <v>35</v>
      </c>
      <c r="C25" s="271"/>
      <c r="D25" s="271"/>
      <c r="E25" s="271"/>
      <c r="F25" s="271"/>
      <c r="G25" s="8"/>
      <c r="H25" s="272">
        <v>1</v>
      </c>
      <c r="I25" s="272"/>
      <c r="J25" s="272"/>
      <c r="K25" s="47" t="s">
        <v>3</v>
      </c>
      <c r="L25" s="272">
        <v>318.01</v>
      </c>
      <c r="M25" s="272"/>
      <c r="N25" s="48" t="s">
        <v>5</v>
      </c>
      <c r="O25" s="136"/>
      <c r="P25" s="9"/>
    </row>
    <row r="26" spans="1:16" ht="12.75" hidden="1">
      <c r="A26" s="1"/>
      <c r="B26" s="271" t="s">
        <v>36</v>
      </c>
      <c r="C26" s="271"/>
      <c r="D26" s="271"/>
      <c r="E26" s="271"/>
      <c r="F26" s="271"/>
      <c r="G26" s="8"/>
      <c r="H26" s="272">
        <v>15</v>
      </c>
      <c r="I26" s="272"/>
      <c r="J26" s="272"/>
      <c r="K26" s="47" t="s">
        <v>3</v>
      </c>
      <c r="L26" s="272">
        <v>3.81</v>
      </c>
      <c r="M26" s="272"/>
      <c r="N26" s="47" t="s">
        <v>5</v>
      </c>
      <c r="O26" s="136"/>
      <c r="P26" s="9"/>
    </row>
    <row r="27" spans="1:16" ht="12.75" hidden="1">
      <c r="A27" s="1"/>
      <c r="B27" s="271" t="s">
        <v>37</v>
      </c>
      <c r="C27" s="271"/>
      <c r="D27" s="271"/>
      <c r="E27" s="271"/>
      <c r="F27" s="271"/>
      <c r="G27" s="8"/>
      <c r="H27" s="272">
        <v>5</v>
      </c>
      <c r="I27" s="272"/>
      <c r="J27" s="272"/>
      <c r="K27" s="47" t="s">
        <v>3</v>
      </c>
      <c r="L27" s="272">
        <v>12.86</v>
      </c>
      <c r="M27" s="272"/>
      <c r="N27" s="47" t="s">
        <v>5</v>
      </c>
      <c r="O27" s="136"/>
      <c r="P27" s="9"/>
    </row>
    <row r="28" spans="1:16" ht="12.75" hidden="1">
      <c r="A28" s="1"/>
      <c r="B28" s="271" t="s">
        <v>38</v>
      </c>
      <c r="C28" s="271"/>
      <c r="D28" s="271"/>
      <c r="E28" s="271"/>
      <c r="F28" s="271"/>
      <c r="G28" s="8"/>
      <c r="H28" s="272">
        <v>20</v>
      </c>
      <c r="I28" s="272"/>
      <c r="J28" s="272"/>
      <c r="K28" s="47" t="s">
        <v>3</v>
      </c>
      <c r="L28" s="272">
        <v>7.34</v>
      </c>
      <c r="M28" s="272"/>
      <c r="N28" s="48" t="s">
        <v>5</v>
      </c>
      <c r="O28" s="136"/>
      <c r="P28" s="9"/>
    </row>
    <row r="29" spans="1:16" ht="12.75" hidden="1">
      <c r="A29" s="1"/>
      <c r="B29" s="271" t="s">
        <v>39</v>
      </c>
      <c r="C29" s="271"/>
      <c r="D29" s="271"/>
      <c r="E29" s="271"/>
      <c r="F29" s="271"/>
      <c r="G29" s="8"/>
      <c r="H29" s="279">
        <v>3</v>
      </c>
      <c r="I29" s="279"/>
      <c r="J29" s="279"/>
      <c r="K29" s="8" t="s">
        <v>3</v>
      </c>
      <c r="L29" s="279">
        <v>14.1</v>
      </c>
      <c r="M29" s="279"/>
      <c r="N29" s="8" t="s">
        <v>5</v>
      </c>
      <c r="O29" s="136"/>
      <c r="P29" s="9"/>
    </row>
    <row r="30" spans="1:16" ht="12.75" hidden="1">
      <c r="A30" s="1"/>
      <c r="B30" s="271" t="s">
        <v>40</v>
      </c>
      <c r="C30" s="271"/>
      <c r="D30" s="271"/>
      <c r="E30" s="271"/>
      <c r="F30" s="271"/>
      <c r="G30" s="8"/>
      <c r="H30" s="272">
        <v>10</v>
      </c>
      <c r="I30" s="272"/>
      <c r="J30" s="272"/>
      <c r="K30" s="47" t="s">
        <v>3</v>
      </c>
      <c r="L30" s="272">
        <v>5.22</v>
      </c>
      <c r="M30" s="272"/>
      <c r="N30" s="47" t="s">
        <v>5</v>
      </c>
      <c r="O30" s="136"/>
      <c r="P30" s="9"/>
    </row>
    <row r="31" spans="1:16" ht="12.75" hidden="1">
      <c r="A31" s="1"/>
      <c r="B31" s="271" t="s">
        <v>41</v>
      </c>
      <c r="C31" s="271"/>
      <c r="D31" s="271"/>
      <c r="E31" s="271"/>
      <c r="F31" s="271"/>
      <c r="G31" s="8"/>
      <c r="H31" s="272">
        <v>1</v>
      </c>
      <c r="I31" s="272"/>
      <c r="J31" s="272"/>
      <c r="K31" s="47" t="s">
        <v>3</v>
      </c>
      <c r="L31" s="272">
        <v>51.45</v>
      </c>
      <c r="M31" s="272"/>
      <c r="N31" s="48" t="s">
        <v>5</v>
      </c>
      <c r="O31" s="136"/>
      <c r="P31" s="9"/>
    </row>
    <row r="32" spans="1:16" ht="13.5" hidden="1" thickBot="1">
      <c r="A32" s="1"/>
      <c r="B32" s="271" t="s">
        <v>42</v>
      </c>
      <c r="C32" s="271"/>
      <c r="D32" s="271"/>
      <c r="E32" s="271"/>
      <c r="F32" s="271"/>
      <c r="G32" s="46"/>
      <c r="H32" s="272">
        <v>5</v>
      </c>
      <c r="I32" s="272"/>
      <c r="J32" s="272"/>
      <c r="K32" s="47" t="s">
        <v>3</v>
      </c>
      <c r="L32" s="272">
        <v>21.74</v>
      </c>
      <c r="M32" s="272"/>
      <c r="N32" s="47" t="s">
        <v>5</v>
      </c>
      <c r="O32" s="136"/>
      <c r="P32" s="9"/>
    </row>
    <row r="33" spans="1:16" ht="12.75">
      <c r="A33" s="1"/>
      <c r="B33" s="275"/>
      <c r="C33" s="276"/>
      <c r="D33" s="276"/>
      <c r="E33" s="276"/>
      <c r="F33" s="276"/>
      <c r="G33" s="276"/>
      <c r="H33" s="276"/>
      <c r="I33" s="277"/>
      <c r="J33" s="276"/>
      <c r="K33" s="276"/>
      <c r="L33" s="276"/>
      <c r="M33" s="276"/>
      <c r="N33" s="278"/>
      <c r="O33" s="136"/>
      <c r="P33" s="9"/>
    </row>
    <row r="34" spans="1:16" ht="13.5" thickBot="1">
      <c r="A34" s="1"/>
      <c r="B34" s="273"/>
      <c r="C34" s="274"/>
      <c r="D34" s="274"/>
      <c r="E34" s="274"/>
      <c r="F34" s="274"/>
      <c r="G34" s="46"/>
      <c r="H34" s="272"/>
      <c r="I34" s="272"/>
      <c r="J34" s="272"/>
      <c r="K34" s="174" t="s">
        <v>3</v>
      </c>
      <c r="L34" s="272"/>
      <c r="M34" s="272"/>
      <c r="N34" s="46" t="s">
        <v>5</v>
      </c>
      <c r="O34" s="136">
        <f>H34*L34</f>
        <v>0</v>
      </c>
      <c r="P34" s="12"/>
    </row>
    <row r="35" spans="1:16" ht="12.75">
      <c r="A35" s="1"/>
      <c r="B35" s="134"/>
      <c r="C35" s="134"/>
      <c r="D35" s="134"/>
      <c r="E35" s="134"/>
      <c r="F35" s="134"/>
      <c r="G35" s="8"/>
      <c r="H35" s="42"/>
      <c r="I35" s="42"/>
      <c r="J35" s="42"/>
      <c r="K35" s="8"/>
      <c r="L35" s="42"/>
      <c r="M35" s="42"/>
      <c r="N35" s="8"/>
      <c r="O35" s="27"/>
      <c r="P35" s="44"/>
    </row>
    <row r="36" spans="1:16" ht="12.75">
      <c r="A36" s="1"/>
      <c r="B36" s="267" t="s">
        <v>14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</row>
    <row r="37" spans="1:16" ht="12.75">
      <c r="A37" s="1"/>
      <c r="B37" s="286" t="s">
        <v>16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</row>
    <row r="38" spans="1:16" ht="13.5" thickBot="1">
      <c r="A38" s="1"/>
      <c r="B38" s="269" t="s">
        <v>53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</row>
    <row r="39" spans="1:18" ht="13.5" thickBot="1">
      <c r="A39" s="1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37"/>
      <c r="P39" s="59">
        <f>O43+O44</f>
        <v>1098</v>
      </c>
      <c r="R39" s="158"/>
    </row>
    <row r="40" spans="1:16" ht="12.75" hidden="1">
      <c r="A40" s="1"/>
      <c r="B40" s="290" t="s">
        <v>46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135"/>
      <c r="P40" s="138"/>
    </row>
    <row r="41" spans="1:16" ht="12.75">
      <c r="A41" s="1"/>
      <c r="B41" s="287"/>
      <c r="C41" s="288"/>
      <c r="D41" s="288"/>
      <c r="E41" s="288"/>
      <c r="F41" s="288"/>
      <c r="G41" s="288"/>
      <c r="H41" s="289"/>
      <c r="I41" s="46"/>
      <c r="J41" s="174"/>
      <c r="K41" s="282"/>
      <c r="L41" s="283"/>
      <c r="M41" s="283"/>
      <c r="N41" s="283"/>
      <c r="O41" s="182"/>
      <c r="P41" s="16"/>
    </row>
    <row r="42" spans="1:16" ht="12.75">
      <c r="A42" s="1"/>
      <c r="B42" s="292"/>
      <c r="C42" s="293"/>
      <c r="D42" s="293"/>
      <c r="E42" s="293"/>
      <c r="F42" s="293"/>
      <c r="G42" s="293"/>
      <c r="H42" s="294"/>
      <c r="I42" s="47"/>
      <c r="J42" s="48"/>
      <c r="K42" s="295"/>
      <c r="L42" s="296"/>
      <c r="M42" s="296"/>
      <c r="N42" s="296"/>
      <c r="O42" s="135"/>
      <c r="P42" s="9"/>
    </row>
    <row r="43" spans="1:16" ht="12.75">
      <c r="A43" s="1"/>
      <c r="B43" s="280" t="s">
        <v>71</v>
      </c>
      <c r="C43" s="280"/>
      <c r="D43" s="280"/>
      <c r="E43" s="280"/>
      <c r="F43" s="280"/>
      <c r="G43" s="8"/>
      <c r="H43" s="279">
        <v>1</v>
      </c>
      <c r="I43" s="279"/>
      <c r="J43" s="279"/>
      <c r="K43" s="44" t="s">
        <v>3</v>
      </c>
      <c r="L43" s="279">
        <v>1098</v>
      </c>
      <c r="M43" s="279"/>
      <c r="N43" s="8" t="s">
        <v>5</v>
      </c>
      <c r="O43" s="136">
        <f>ROUND(H43*L43,0)</f>
        <v>1098</v>
      </c>
      <c r="P43" s="9"/>
    </row>
    <row r="44" spans="1:16" ht="13.5" thickBot="1">
      <c r="A44" s="1"/>
      <c r="B44" s="271"/>
      <c r="C44" s="271"/>
      <c r="D44" s="271"/>
      <c r="E44" s="271"/>
      <c r="F44" s="271"/>
      <c r="G44" s="47"/>
      <c r="H44" s="272"/>
      <c r="I44" s="272"/>
      <c r="J44" s="272"/>
      <c r="K44" s="140"/>
      <c r="L44" s="272"/>
      <c r="M44" s="272"/>
      <c r="N44" s="8" t="s">
        <v>5</v>
      </c>
      <c r="O44" s="136">
        <f>H44*L44</f>
        <v>0</v>
      </c>
      <c r="P44" s="9"/>
    </row>
    <row r="45" spans="1:16" ht="13.5" hidden="1" thickBot="1">
      <c r="A45" s="1"/>
      <c r="B45" s="271" t="s">
        <v>45</v>
      </c>
      <c r="C45" s="271"/>
      <c r="D45" s="271"/>
      <c r="E45" s="271"/>
      <c r="F45" s="271"/>
      <c r="G45" s="8"/>
      <c r="H45" s="272">
        <v>20</v>
      </c>
      <c r="I45" s="272"/>
      <c r="J45" s="272"/>
      <c r="K45" s="47" t="s">
        <v>3</v>
      </c>
      <c r="L45" s="272">
        <v>5.28</v>
      </c>
      <c r="M45" s="272"/>
      <c r="N45" s="48" t="s">
        <v>5</v>
      </c>
      <c r="O45" s="136"/>
      <c r="P45" s="9"/>
    </row>
    <row r="46" spans="1:16" ht="13.5" hidden="1" thickBot="1">
      <c r="A46" s="1"/>
      <c r="B46" s="280" t="s">
        <v>27</v>
      </c>
      <c r="C46" s="280"/>
      <c r="D46" s="280"/>
      <c r="E46" s="280"/>
      <c r="F46" s="280"/>
      <c r="G46" s="47"/>
      <c r="H46" s="272">
        <v>3</v>
      </c>
      <c r="I46" s="272"/>
      <c r="J46" s="272"/>
      <c r="K46" s="8" t="s">
        <v>3</v>
      </c>
      <c r="L46" s="272">
        <v>38.18</v>
      </c>
      <c r="M46" s="272"/>
      <c r="N46" s="47" t="s">
        <v>5</v>
      </c>
      <c r="O46" s="136"/>
      <c r="P46" s="9"/>
    </row>
    <row r="47" spans="1:16" ht="13.5" hidden="1" thickBot="1">
      <c r="A47" s="1"/>
      <c r="B47" s="273" t="s">
        <v>28</v>
      </c>
      <c r="C47" s="273"/>
      <c r="D47" s="273"/>
      <c r="E47" s="273"/>
      <c r="F47" s="273"/>
      <c r="G47" s="140"/>
      <c r="H47" s="281">
        <v>5</v>
      </c>
      <c r="I47" s="281"/>
      <c r="J47" s="281"/>
      <c r="K47" s="140" t="s">
        <v>3</v>
      </c>
      <c r="L47" s="281">
        <v>1.74</v>
      </c>
      <c r="M47" s="281"/>
      <c r="N47" s="140" t="s">
        <v>5</v>
      </c>
      <c r="O47" s="141"/>
      <c r="P47" s="9"/>
    </row>
    <row r="48" spans="1:16" ht="13.5" hidden="1" thickBot="1">
      <c r="A48" s="1"/>
      <c r="B48" s="271" t="s">
        <v>29</v>
      </c>
      <c r="C48" s="271"/>
      <c r="D48" s="271"/>
      <c r="E48" s="271"/>
      <c r="F48" s="271"/>
      <c r="G48" s="46"/>
      <c r="H48" s="284">
        <v>5</v>
      </c>
      <c r="I48" s="284"/>
      <c r="J48" s="284"/>
      <c r="K48" s="46" t="s">
        <v>3</v>
      </c>
      <c r="L48" s="284">
        <v>21.26</v>
      </c>
      <c r="M48" s="284"/>
      <c r="N48" s="47" t="s">
        <v>5</v>
      </c>
      <c r="O48" s="27"/>
      <c r="P48" s="9"/>
    </row>
    <row r="49" spans="1:16" ht="13.5" hidden="1" thickBot="1">
      <c r="A49" s="1"/>
      <c r="B49" s="271" t="s">
        <v>30</v>
      </c>
      <c r="C49" s="271"/>
      <c r="D49" s="271"/>
      <c r="E49" s="271"/>
      <c r="F49" s="271"/>
      <c r="G49" s="8"/>
      <c r="H49" s="279">
        <v>5</v>
      </c>
      <c r="I49" s="279"/>
      <c r="J49" s="279"/>
      <c r="K49" s="8" t="s">
        <v>3</v>
      </c>
      <c r="L49" s="279">
        <v>13.17</v>
      </c>
      <c r="M49" s="279"/>
      <c r="N49" s="8" t="s">
        <v>5</v>
      </c>
      <c r="O49" s="141"/>
      <c r="P49" s="9"/>
    </row>
    <row r="50" spans="1:16" ht="13.5" hidden="1" thickBot="1">
      <c r="A50" s="1"/>
      <c r="B50" s="273" t="s">
        <v>31</v>
      </c>
      <c r="C50" s="273"/>
      <c r="D50" s="273"/>
      <c r="E50" s="273"/>
      <c r="F50" s="273"/>
      <c r="G50" s="140"/>
      <c r="H50" s="281">
        <v>5</v>
      </c>
      <c r="I50" s="281"/>
      <c r="J50" s="281"/>
      <c r="K50" s="140" t="s">
        <v>3</v>
      </c>
      <c r="L50" s="281">
        <v>2.43</v>
      </c>
      <c r="M50" s="281"/>
      <c r="N50" s="140" t="s">
        <v>5</v>
      </c>
      <c r="O50" s="141"/>
      <c r="P50" s="9"/>
    </row>
    <row r="51" spans="1:16" ht="13.5" hidden="1" thickBot="1">
      <c r="A51" s="1"/>
      <c r="B51" s="271" t="s">
        <v>32</v>
      </c>
      <c r="C51" s="271"/>
      <c r="D51" s="271"/>
      <c r="E51" s="271"/>
      <c r="F51" s="271"/>
      <c r="G51" s="8"/>
      <c r="H51" s="272">
        <v>10</v>
      </c>
      <c r="I51" s="272"/>
      <c r="J51" s="272"/>
      <c r="K51" s="47" t="s">
        <v>3</v>
      </c>
      <c r="L51" s="272">
        <v>8.93</v>
      </c>
      <c r="M51" s="272"/>
      <c r="N51" s="47" t="s">
        <v>5</v>
      </c>
      <c r="O51" s="136"/>
      <c r="P51" s="9"/>
    </row>
    <row r="52" spans="1:16" ht="13.5" hidden="1" thickBot="1">
      <c r="A52" s="1"/>
      <c r="B52" s="280" t="s">
        <v>33</v>
      </c>
      <c r="C52" s="280"/>
      <c r="D52" s="280"/>
      <c r="E52" s="280"/>
      <c r="F52" s="280"/>
      <c r="G52" s="8"/>
      <c r="H52" s="279">
        <v>30</v>
      </c>
      <c r="I52" s="279"/>
      <c r="J52" s="279"/>
      <c r="K52" s="8" t="s">
        <v>3</v>
      </c>
      <c r="L52" s="279">
        <v>2.69</v>
      </c>
      <c r="M52" s="279"/>
      <c r="N52" s="8" t="s">
        <v>5</v>
      </c>
      <c r="O52" s="136"/>
      <c r="P52" s="9"/>
    </row>
    <row r="53" spans="1:16" ht="13.5" hidden="1" thickBot="1">
      <c r="A53" s="1"/>
      <c r="B53" s="271" t="s">
        <v>43</v>
      </c>
      <c r="C53" s="271"/>
      <c r="D53" s="271"/>
      <c r="E53" s="271"/>
      <c r="F53" s="271"/>
      <c r="G53" s="8"/>
      <c r="H53" s="272">
        <v>300</v>
      </c>
      <c r="I53" s="272"/>
      <c r="J53" s="272"/>
      <c r="K53" s="47" t="s">
        <v>3</v>
      </c>
      <c r="L53" s="272">
        <v>0.69</v>
      </c>
      <c r="M53" s="272"/>
      <c r="N53" s="47" t="s">
        <v>5</v>
      </c>
      <c r="O53" s="136"/>
      <c r="P53" s="9"/>
    </row>
    <row r="54" spans="1:16" ht="13.5" hidden="1" thickBot="1">
      <c r="A54" s="1"/>
      <c r="B54" s="271" t="s">
        <v>44</v>
      </c>
      <c r="C54" s="271"/>
      <c r="D54" s="271"/>
      <c r="E54" s="271"/>
      <c r="F54" s="271"/>
      <c r="G54" s="8"/>
      <c r="H54" s="272">
        <v>100</v>
      </c>
      <c r="I54" s="272"/>
      <c r="J54" s="272"/>
      <c r="K54" s="47" t="s">
        <v>3</v>
      </c>
      <c r="L54" s="272">
        <v>0.77</v>
      </c>
      <c r="M54" s="272"/>
      <c r="N54" s="48" t="s">
        <v>5</v>
      </c>
      <c r="O54" s="136"/>
      <c r="P54" s="9"/>
    </row>
    <row r="55" spans="1:16" ht="13.5" hidden="1" thickBot="1">
      <c r="A55" s="1"/>
      <c r="B55" s="271" t="s">
        <v>34</v>
      </c>
      <c r="C55" s="271"/>
      <c r="D55" s="271"/>
      <c r="E55" s="271"/>
      <c r="F55" s="271"/>
      <c r="G55" s="8"/>
      <c r="H55" s="272">
        <v>1</v>
      </c>
      <c r="I55" s="272"/>
      <c r="J55" s="272"/>
      <c r="K55" s="47" t="s">
        <v>3</v>
      </c>
      <c r="L55" s="272">
        <v>216.15</v>
      </c>
      <c r="M55" s="272"/>
      <c r="N55" s="47" t="s">
        <v>5</v>
      </c>
      <c r="O55" s="136"/>
      <c r="P55" s="9"/>
    </row>
    <row r="56" spans="1:16" ht="13.5" hidden="1" thickBot="1">
      <c r="A56" s="1"/>
      <c r="B56" s="271" t="s">
        <v>35</v>
      </c>
      <c r="C56" s="271"/>
      <c r="D56" s="271"/>
      <c r="E56" s="271"/>
      <c r="F56" s="271"/>
      <c r="G56" s="8"/>
      <c r="H56" s="272">
        <v>1</v>
      </c>
      <c r="I56" s="272"/>
      <c r="J56" s="272"/>
      <c r="K56" s="47" t="s">
        <v>3</v>
      </c>
      <c r="L56" s="272">
        <v>318.01</v>
      </c>
      <c r="M56" s="272"/>
      <c r="N56" s="48" t="s">
        <v>5</v>
      </c>
      <c r="O56" s="136"/>
      <c r="P56" s="9"/>
    </row>
    <row r="57" spans="1:16" ht="13.5" hidden="1" thickBot="1">
      <c r="A57" s="1"/>
      <c r="B57" s="271" t="s">
        <v>36</v>
      </c>
      <c r="C57" s="271"/>
      <c r="D57" s="271"/>
      <c r="E57" s="271"/>
      <c r="F57" s="271"/>
      <c r="G57" s="8"/>
      <c r="H57" s="272">
        <v>15</v>
      </c>
      <c r="I57" s="272"/>
      <c r="J57" s="272"/>
      <c r="K57" s="47" t="s">
        <v>3</v>
      </c>
      <c r="L57" s="272">
        <v>3.81</v>
      </c>
      <c r="M57" s="272"/>
      <c r="N57" s="47" t="s">
        <v>5</v>
      </c>
      <c r="O57" s="136"/>
      <c r="P57" s="9"/>
    </row>
    <row r="58" spans="1:16" ht="13.5" hidden="1" thickBot="1">
      <c r="A58" s="1"/>
      <c r="B58" s="271" t="s">
        <v>37</v>
      </c>
      <c r="C58" s="271"/>
      <c r="D58" s="271"/>
      <c r="E58" s="271"/>
      <c r="F58" s="271"/>
      <c r="G58" s="8"/>
      <c r="H58" s="272">
        <v>5</v>
      </c>
      <c r="I58" s="272"/>
      <c r="J58" s="272"/>
      <c r="K58" s="47" t="s">
        <v>3</v>
      </c>
      <c r="L58" s="272">
        <v>12.86</v>
      </c>
      <c r="M58" s="272"/>
      <c r="N58" s="47" t="s">
        <v>5</v>
      </c>
      <c r="O58" s="136"/>
      <c r="P58" s="9"/>
    </row>
    <row r="59" spans="1:16" ht="13.5" hidden="1" thickBot="1">
      <c r="A59" s="1"/>
      <c r="B59" s="271" t="s">
        <v>38</v>
      </c>
      <c r="C59" s="271"/>
      <c r="D59" s="271"/>
      <c r="E59" s="271"/>
      <c r="F59" s="271"/>
      <c r="G59" s="8"/>
      <c r="H59" s="272">
        <v>20</v>
      </c>
      <c r="I59" s="272"/>
      <c r="J59" s="272"/>
      <c r="K59" s="47" t="s">
        <v>3</v>
      </c>
      <c r="L59" s="272">
        <v>7.34</v>
      </c>
      <c r="M59" s="272"/>
      <c r="N59" s="48" t="s">
        <v>5</v>
      </c>
      <c r="O59" s="136"/>
      <c r="P59" s="9"/>
    </row>
    <row r="60" spans="1:16" ht="13.5" hidden="1" thickBot="1">
      <c r="A60" s="1"/>
      <c r="B60" s="271" t="s">
        <v>39</v>
      </c>
      <c r="C60" s="271"/>
      <c r="D60" s="271"/>
      <c r="E60" s="271"/>
      <c r="F60" s="271"/>
      <c r="G60" s="8"/>
      <c r="H60" s="279">
        <v>3</v>
      </c>
      <c r="I60" s="279"/>
      <c r="J60" s="279"/>
      <c r="K60" s="8" t="s">
        <v>3</v>
      </c>
      <c r="L60" s="279">
        <v>14.1</v>
      </c>
      <c r="M60" s="279"/>
      <c r="N60" s="8" t="s">
        <v>5</v>
      </c>
      <c r="O60" s="136"/>
      <c r="P60" s="9"/>
    </row>
    <row r="61" spans="1:16" ht="13.5" hidden="1" thickBot="1">
      <c r="A61" s="1"/>
      <c r="B61" s="271" t="s">
        <v>40</v>
      </c>
      <c r="C61" s="271"/>
      <c r="D61" s="271"/>
      <c r="E61" s="271"/>
      <c r="F61" s="271"/>
      <c r="G61" s="8"/>
      <c r="H61" s="272">
        <v>10</v>
      </c>
      <c r="I61" s="272"/>
      <c r="J61" s="272"/>
      <c r="K61" s="47" t="s">
        <v>3</v>
      </c>
      <c r="L61" s="272">
        <v>5.22</v>
      </c>
      <c r="M61" s="272"/>
      <c r="N61" s="47" t="s">
        <v>5</v>
      </c>
      <c r="O61" s="136"/>
      <c r="P61" s="9"/>
    </row>
    <row r="62" spans="1:16" ht="13.5" hidden="1" thickBot="1">
      <c r="A62" s="1"/>
      <c r="B62" s="271" t="s">
        <v>41</v>
      </c>
      <c r="C62" s="271"/>
      <c r="D62" s="271"/>
      <c r="E62" s="271"/>
      <c r="F62" s="271"/>
      <c r="G62" s="8"/>
      <c r="H62" s="272">
        <v>1</v>
      </c>
      <c r="I62" s="272"/>
      <c r="J62" s="272"/>
      <c r="K62" s="47" t="s">
        <v>3</v>
      </c>
      <c r="L62" s="272">
        <v>51.45</v>
      </c>
      <c r="M62" s="272"/>
      <c r="N62" s="48" t="s">
        <v>5</v>
      </c>
      <c r="O62" s="136"/>
      <c r="P62" s="9"/>
    </row>
    <row r="63" spans="1:16" ht="13.5" hidden="1" thickBot="1">
      <c r="A63" s="1"/>
      <c r="B63" s="271" t="s">
        <v>42</v>
      </c>
      <c r="C63" s="271"/>
      <c r="D63" s="271"/>
      <c r="E63" s="271"/>
      <c r="F63" s="271"/>
      <c r="G63" s="46"/>
      <c r="H63" s="272">
        <v>5</v>
      </c>
      <c r="I63" s="272"/>
      <c r="J63" s="272"/>
      <c r="K63" s="47" t="s">
        <v>3</v>
      </c>
      <c r="L63" s="272">
        <v>21.74</v>
      </c>
      <c r="M63" s="272"/>
      <c r="N63" s="47" t="s">
        <v>5</v>
      </c>
      <c r="O63" s="136"/>
      <c r="P63" s="9"/>
    </row>
    <row r="64" spans="1:16" ht="12.75">
      <c r="A64" s="1"/>
      <c r="B64" s="275"/>
      <c r="C64" s="276"/>
      <c r="D64" s="276"/>
      <c r="E64" s="276"/>
      <c r="F64" s="276"/>
      <c r="G64" s="276"/>
      <c r="H64" s="276"/>
      <c r="I64" s="277"/>
      <c r="J64" s="276"/>
      <c r="K64" s="276"/>
      <c r="L64" s="276"/>
      <c r="M64" s="276"/>
      <c r="N64" s="278"/>
      <c r="O64" s="136"/>
      <c r="P64" s="9"/>
    </row>
    <row r="65" spans="1:16" ht="13.5" thickBot="1">
      <c r="A65" s="1"/>
      <c r="B65" s="273"/>
      <c r="C65" s="274"/>
      <c r="D65" s="274"/>
      <c r="E65" s="274"/>
      <c r="F65" s="274"/>
      <c r="G65" s="46"/>
      <c r="H65" s="272"/>
      <c r="I65" s="272"/>
      <c r="J65" s="272"/>
      <c r="K65" s="174" t="s">
        <v>3</v>
      </c>
      <c r="L65" s="272"/>
      <c r="M65" s="272"/>
      <c r="N65" s="46" t="s">
        <v>5</v>
      </c>
      <c r="O65" s="136">
        <f>H65*L65</f>
        <v>0</v>
      </c>
      <c r="P65" s="12"/>
    </row>
    <row r="66" spans="1:16" ht="12.75">
      <c r="A66" s="1"/>
      <c r="B66" s="4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44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30"/>
      <c r="B68" s="270" t="s">
        <v>24</v>
      </c>
      <c r="C68" s="270"/>
      <c r="D68" s="31" t="s">
        <v>17</v>
      </c>
      <c r="E68" s="270" t="s">
        <v>67</v>
      </c>
      <c r="F68" s="270"/>
      <c r="G68" s="270"/>
      <c r="H68" s="270"/>
      <c r="I68" s="43"/>
      <c r="J68" s="31"/>
      <c r="K68" s="31"/>
      <c r="L68" s="30"/>
      <c r="M68" s="30"/>
      <c r="N68" s="30"/>
      <c r="O68" s="30"/>
      <c r="P68" s="30"/>
    </row>
    <row r="69" spans="1:16" ht="12.75">
      <c r="A69" s="30"/>
      <c r="B69" s="32"/>
      <c r="C69" s="32"/>
      <c r="D69" s="32"/>
      <c r="E69" s="31" t="s">
        <v>18</v>
      </c>
      <c r="F69" s="31"/>
      <c r="G69" s="32"/>
      <c r="H69" s="32"/>
      <c r="I69" s="32"/>
      <c r="J69" s="32"/>
      <c r="K69" s="32"/>
      <c r="L69" s="30"/>
      <c r="M69" s="30"/>
      <c r="N69" s="30"/>
      <c r="O69" s="30"/>
      <c r="P69" s="30"/>
    </row>
    <row r="70" spans="1:16" ht="12.75">
      <c r="A70" s="3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0"/>
      <c r="M70" s="30"/>
      <c r="N70" s="30"/>
      <c r="O70" s="30"/>
      <c r="P70" s="30"/>
    </row>
    <row r="71" spans="1:16" ht="12.75">
      <c r="A71" s="30"/>
      <c r="B71" s="270" t="s">
        <v>25</v>
      </c>
      <c r="C71" s="270"/>
      <c r="D71" s="31" t="s">
        <v>17</v>
      </c>
      <c r="E71" s="270" t="s">
        <v>68</v>
      </c>
      <c r="F71" s="270"/>
      <c r="G71" s="270"/>
      <c r="H71" s="270"/>
      <c r="I71" s="43"/>
      <c r="J71" s="31"/>
      <c r="K71" s="31"/>
      <c r="L71" s="30"/>
      <c r="M71" s="30"/>
      <c r="N71" s="30"/>
      <c r="O71" s="30"/>
      <c r="P71" s="30"/>
    </row>
    <row r="72" spans="1:16" ht="12.75">
      <c r="A72" s="30"/>
      <c r="B72" s="30"/>
      <c r="C72" s="30"/>
      <c r="D72" s="30"/>
      <c r="E72" s="31" t="s">
        <v>18</v>
      </c>
      <c r="F72" s="31"/>
      <c r="G72" s="30"/>
      <c r="H72" s="30"/>
      <c r="I72" s="30"/>
      <c r="J72" s="30"/>
      <c r="K72" s="30"/>
      <c r="L72" s="30"/>
      <c r="M72" s="30"/>
      <c r="N72" s="30"/>
      <c r="O72" s="30"/>
      <c r="P72" s="30"/>
    </row>
  </sheetData>
  <sheetProtection/>
  <mergeCells count="156">
    <mergeCell ref="H27:J27"/>
    <mergeCell ref="L31:M31"/>
    <mergeCell ref="B32:F32"/>
    <mergeCell ref="H32:J32"/>
    <mergeCell ref="B24:F24"/>
    <mergeCell ref="B71:C71"/>
    <mergeCell ref="E71:H71"/>
    <mergeCell ref="H24:J24"/>
    <mergeCell ref="H26:J26"/>
    <mergeCell ref="B28:F28"/>
    <mergeCell ref="B68:C68"/>
    <mergeCell ref="B36:P36"/>
    <mergeCell ref="H25:J25"/>
    <mergeCell ref="B29:F29"/>
    <mergeCell ref="H29:J29"/>
    <mergeCell ref="L44:M44"/>
    <mergeCell ref="B31:F31"/>
    <mergeCell ref="L34:M34"/>
    <mergeCell ref="B37:P37"/>
    <mergeCell ref="H31:J31"/>
    <mergeCell ref="B38:P38"/>
    <mergeCell ref="B33:N33"/>
    <mergeCell ref="E68:H68"/>
    <mergeCell ref="B34:F34"/>
    <mergeCell ref="H34:J34"/>
    <mergeCell ref="B44:F44"/>
    <mergeCell ref="H44:J44"/>
    <mergeCell ref="B41:H41"/>
    <mergeCell ref="B40:N40"/>
    <mergeCell ref="B49:F49"/>
    <mergeCell ref="L32:M32"/>
    <mergeCell ref="B30:F30"/>
    <mergeCell ref="B25:F25"/>
    <mergeCell ref="B27:F27"/>
    <mergeCell ref="L27:M27"/>
    <mergeCell ref="H28:J28"/>
    <mergeCell ref="L28:M28"/>
    <mergeCell ref="B26:F26"/>
    <mergeCell ref="L25:M25"/>
    <mergeCell ref="L30:M30"/>
    <mergeCell ref="H30:J30"/>
    <mergeCell ref="B21:F21"/>
    <mergeCell ref="H21:J21"/>
    <mergeCell ref="L26:M26"/>
    <mergeCell ref="L23:M23"/>
    <mergeCell ref="L29:M29"/>
    <mergeCell ref="L24:M24"/>
    <mergeCell ref="H22:J22"/>
    <mergeCell ref="B23:F23"/>
    <mergeCell ref="H23:J23"/>
    <mergeCell ref="B20:F20"/>
    <mergeCell ref="H20:J20"/>
    <mergeCell ref="L21:M21"/>
    <mergeCell ref="B22:F22"/>
    <mergeCell ref="L20:M20"/>
    <mergeCell ref="L22:M22"/>
    <mergeCell ref="B18:F18"/>
    <mergeCell ref="H18:J18"/>
    <mergeCell ref="L18:M18"/>
    <mergeCell ref="B19:F19"/>
    <mergeCell ref="H19:J19"/>
    <mergeCell ref="L19:M19"/>
    <mergeCell ref="B4:P4"/>
    <mergeCell ref="B16:F16"/>
    <mergeCell ref="H16:J16"/>
    <mergeCell ref="L16:M16"/>
    <mergeCell ref="B13:F13"/>
    <mergeCell ref="L12:M12"/>
    <mergeCell ref="B6:P6"/>
    <mergeCell ref="K11:N11"/>
    <mergeCell ref="B12:F12"/>
    <mergeCell ref="B11:H11"/>
    <mergeCell ref="B9:N9"/>
    <mergeCell ref="H12:J12"/>
    <mergeCell ref="B15:F15"/>
    <mergeCell ref="B42:H42"/>
    <mergeCell ref="K42:N42"/>
    <mergeCell ref="B17:F17"/>
    <mergeCell ref="H17:J17"/>
    <mergeCell ref="L17:M17"/>
    <mergeCell ref="H15:J15"/>
    <mergeCell ref="L15:M15"/>
    <mergeCell ref="B2:P2"/>
    <mergeCell ref="B3:P3"/>
    <mergeCell ref="B14:F14"/>
    <mergeCell ref="H14:J14"/>
    <mergeCell ref="L14:M14"/>
    <mergeCell ref="B5:P5"/>
    <mergeCell ref="K10:N10"/>
    <mergeCell ref="B10:H10"/>
    <mergeCell ref="H13:J13"/>
    <mergeCell ref="L13:M13"/>
    <mergeCell ref="H49:J49"/>
    <mergeCell ref="L49:M49"/>
    <mergeCell ref="L46:M46"/>
    <mergeCell ref="B47:F47"/>
    <mergeCell ref="H47:J47"/>
    <mergeCell ref="L47:M47"/>
    <mergeCell ref="B46:F46"/>
    <mergeCell ref="H46:J46"/>
    <mergeCell ref="K41:N41"/>
    <mergeCell ref="B48:F48"/>
    <mergeCell ref="H48:J48"/>
    <mergeCell ref="L48:M48"/>
    <mergeCell ref="B43:F43"/>
    <mergeCell ref="H43:J43"/>
    <mergeCell ref="L43:M43"/>
    <mergeCell ref="L45:M45"/>
    <mergeCell ref="B45:F45"/>
    <mergeCell ref="H45:J45"/>
    <mergeCell ref="B50:F50"/>
    <mergeCell ref="H50:J50"/>
    <mergeCell ref="L50:M50"/>
    <mergeCell ref="B51:F51"/>
    <mergeCell ref="H51:J51"/>
    <mergeCell ref="L51:M51"/>
    <mergeCell ref="B52:F52"/>
    <mergeCell ref="H52:J52"/>
    <mergeCell ref="L52:M52"/>
    <mergeCell ref="B53:F53"/>
    <mergeCell ref="H53:J53"/>
    <mergeCell ref="L53:M53"/>
    <mergeCell ref="B54:F54"/>
    <mergeCell ref="H54:J54"/>
    <mergeCell ref="L54:M54"/>
    <mergeCell ref="B55:F55"/>
    <mergeCell ref="H55:J55"/>
    <mergeCell ref="L55:M55"/>
    <mergeCell ref="B56:F56"/>
    <mergeCell ref="H56:J56"/>
    <mergeCell ref="L56:M56"/>
    <mergeCell ref="B57:F57"/>
    <mergeCell ref="H57:J57"/>
    <mergeCell ref="L57:M57"/>
    <mergeCell ref="B58:F58"/>
    <mergeCell ref="H58:J58"/>
    <mergeCell ref="L58:M58"/>
    <mergeCell ref="B59:F59"/>
    <mergeCell ref="H59:J59"/>
    <mergeCell ref="L59:M59"/>
    <mergeCell ref="B60:F60"/>
    <mergeCell ref="H60:J60"/>
    <mergeCell ref="L60:M60"/>
    <mergeCell ref="B61:F61"/>
    <mergeCell ref="H61:J61"/>
    <mergeCell ref="L61:M61"/>
    <mergeCell ref="B62:F62"/>
    <mergeCell ref="H62:J62"/>
    <mergeCell ref="L62:M62"/>
    <mergeCell ref="B65:F65"/>
    <mergeCell ref="H65:J65"/>
    <mergeCell ref="L65:M65"/>
    <mergeCell ref="B63:F63"/>
    <mergeCell ref="H63:J63"/>
    <mergeCell ref="L63:M63"/>
    <mergeCell ref="B64:N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B5:Q23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2" width="0.12890625" style="0" customWidth="1"/>
    <col min="3" max="3" width="11.375" style="0" customWidth="1"/>
    <col min="4" max="4" width="6.25390625" style="0" customWidth="1"/>
    <col min="5" max="5" width="3.25390625" style="0" customWidth="1"/>
    <col min="6" max="6" width="0.74609375" style="0" customWidth="1"/>
    <col min="7" max="7" width="7.00390625" style="0" customWidth="1"/>
    <col min="8" max="8" width="0.12890625" style="0" customWidth="1"/>
    <col min="9" max="9" width="3.625" style="0" customWidth="1"/>
    <col min="10" max="10" width="3.75390625" style="0" customWidth="1"/>
    <col min="11" max="11" width="0.12890625" style="0" customWidth="1"/>
    <col min="12" max="12" width="4.25390625" style="0" customWidth="1"/>
    <col min="13" max="13" width="7.375" style="0" customWidth="1"/>
    <col min="14" max="14" width="2.875" style="0" customWidth="1"/>
    <col min="15" max="15" width="11.375" style="0" customWidth="1"/>
    <col min="16" max="16" width="10.875" style="0" customWidth="1"/>
    <col min="17" max="17" width="15.125" style="0" customWidth="1"/>
  </cols>
  <sheetData>
    <row r="5" spans="2:17" ht="54.75" customHeight="1">
      <c r="B5" s="285" t="s">
        <v>161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2:17" ht="15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2:17" ht="12.75">
      <c r="B7" s="263" t="s">
        <v>15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2:17" ht="12.75">
      <c r="B8" s="265" t="s">
        <v>133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</row>
    <row r="9" spans="2:17" ht="12.75">
      <c r="B9" s="265" t="s">
        <v>156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</row>
    <row r="10" spans="2:17" ht="13.5" thickBo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 t="s">
        <v>2</v>
      </c>
    </row>
    <row r="11" spans="2:17" ht="13.5" thickBot="1"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131">
        <f>P12+P13+P14+P15</f>
        <v>46935</v>
      </c>
    </row>
    <row r="12" spans="2:17" ht="13.5" thickBot="1">
      <c r="B12" s="78"/>
      <c r="C12" s="5" t="s">
        <v>134</v>
      </c>
      <c r="D12" s="13"/>
      <c r="E12" s="13"/>
      <c r="F12" s="13"/>
      <c r="G12" s="13"/>
      <c r="H12" s="79" t="s">
        <v>3</v>
      </c>
      <c r="I12" s="79"/>
      <c r="J12" s="79"/>
      <c r="K12" s="188"/>
      <c r="L12" s="79"/>
      <c r="M12" s="49"/>
      <c r="N12" s="49"/>
      <c r="O12" s="49" t="s">
        <v>5</v>
      </c>
      <c r="P12" s="50"/>
      <c r="Q12" s="80"/>
    </row>
    <row r="13" spans="2:17" ht="13.5" thickBot="1">
      <c r="B13" s="81"/>
      <c r="C13" s="57" t="s">
        <v>135</v>
      </c>
      <c r="D13" s="14"/>
      <c r="E13" s="14"/>
      <c r="F13" s="14"/>
      <c r="G13" s="14">
        <v>21</v>
      </c>
      <c r="H13" s="82" t="s">
        <v>3</v>
      </c>
      <c r="I13" s="83"/>
      <c r="J13" s="83">
        <v>149</v>
      </c>
      <c r="K13" s="147" t="s">
        <v>3</v>
      </c>
      <c r="L13" s="62"/>
      <c r="M13" s="256">
        <v>15</v>
      </c>
      <c r="N13" s="51"/>
      <c r="O13" s="51" t="s">
        <v>5</v>
      </c>
      <c r="P13" s="50">
        <f>G13*J13*M13</f>
        <v>46935</v>
      </c>
      <c r="Q13" s="33"/>
    </row>
    <row r="14" spans="2:17" ht="13.5" thickBot="1">
      <c r="B14" s="86"/>
      <c r="C14" s="87"/>
      <c r="D14" s="14"/>
      <c r="E14" s="14"/>
      <c r="F14" s="14"/>
      <c r="G14" s="14"/>
      <c r="H14" s="88" t="s">
        <v>3</v>
      </c>
      <c r="I14" s="89"/>
      <c r="J14" s="89"/>
      <c r="K14" s="84"/>
      <c r="L14" s="90"/>
      <c r="M14" s="53"/>
      <c r="N14" s="51"/>
      <c r="O14" s="51" t="s">
        <v>5</v>
      </c>
      <c r="P14" s="176">
        <f>ROUND(D14*I14,2)</f>
        <v>0</v>
      </c>
      <c r="Q14" s="85"/>
    </row>
    <row r="15" spans="2:17" ht="13.5" thickBot="1">
      <c r="B15" s="91"/>
      <c r="C15" s="92"/>
      <c r="D15" s="17"/>
      <c r="E15" s="17"/>
      <c r="F15" s="17"/>
      <c r="G15" s="17"/>
      <c r="H15" s="93" t="s">
        <v>3</v>
      </c>
      <c r="I15" s="94"/>
      <c r="J15" s="94"/>
      <c r="K15" s="93"/>
      <c r="L15" s="93"/>
      <c r="M15" s="52"/>
      <c r="N15" s="52"/>
      <c r="O15" s="52" t="s">
        <v>5</v>
      </c>
      <c r="P15" s="50">
        <f>ROUND(D15*I15,2)</f>
        <v>0</v>
      </c>
      <c r="Q15" s="95"/>
    </row>
    <row r="16" spans="2:17" ht="12.75">
      <c r="B16" s="27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9" spans="2:9" ht="12.75">
      <c r="B19" s="270" t="s">
        <v>70</v>
      </c>
      <c r="C19" s="270"/>
      <c r="D19" s="112" t="s">
        <v>17</v>
      </c>
      <c r="E19" s="270" t="s">
        <v>67</v>
      </c>
      <c r="F19" s="270"/>
      <c r="G19" s="270"/>
      <c r="H19" s="270"/>
      <c r="I19" s="270"/>
    </row>
    <row r="20" spans="2:9" ht="12.75">
      <c r="B20" s="114"/>
      <c r="C20" s="114"/>
      <c r="D20" s="114"/>
      <c r="E20" s="112" t="s">
        <v>18</v>
      </c>
      <c r="F20" s="112"/>
      <c r="G20" s="112"/>
      <c r="H20" s="114"/>
      <c r="I20" s="114"/>
    </row>
    <row r="21" spans="2:9" ht="12.75">
      <c r="B21" s="114"/>
      <c r="C21" s="114"/>
      <c r="D21" s="114"/>
      <c r="E21" s="114"/>
      <c r="F21" s="114"/>
      <c r="G21" s="114"/>
      <c r="H21" s="114"/>
      <c r="I21" s="114"/>
    </row>
    <row r="22" spans="2:9" ht="12.75">
      <c r="B22" s="270" t="s">
        <v>69</v>
      </c>
      <c r="C22" s="270"/>
      <c r="D22" s="112" t="s">
        <v>17</v>
      </c>
      <c r="E22" s="270" t="s">
        <v>68</v>
      </c>
      <c r="F22" s="270"/>
      <c r="G22" s="270"/>
      <c r="H22" s="270"/>
      <c r="I22" s="270"/>
    </row>
    <row r="23" spans="2:9" ht="12.75">
      <c r="B23" s="113"/>
      <c r="C23" s="113"/>
      <c r="D23" s="113"/>
      <c r="E23" s="112" t="s">
        <v>18</v>
      </c>
      <c r="F23" s="112"/>
      <c r="G23" s="112"/>
      <c r="H23" s="113"/>
      <c r="I23" s="113"/>
    </row>
  </sheetData>
  <sheetProtection/>
  <mergeCells count="9">
    <mergeCell ref="B22:C22"/>
    <mergeCell ref="E22:I22"/>
    <mergeCell ref="B5:Q5"/>
    <mergeCell ref="B7:Q7"/>
    <mergeCell ref="B8:Q8"/>
    <mergeCell ref="B9:Q9"/>
    <mergeCell ref="B11:P11"/>
    <mergeCell ref="B19:C19"/>
    <mergeCell ref="E19:I19"/>
  </mergeCells>
  <printOptions/>
  <pageMargins left="0.28" right="0.24" top="0.4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N40"/>
  <sheetViews>
    <sheetView zoomScalePageLayoutView="0" workbookViewId="0" topLeftCell="A1">
      <selection activeCell="A1" sqref="A1:N19"/>
    </sheetView>
  </sheetViews>
  <sheetFormatPr defaultColWidth="9.00390625" defaultRowHeight="12.75"/>
  <cols>
    <col min="5" max="5" width="10.125" style="0" customWidth="1"/>
    <col min="6" max="6" width="5.125" style="0" customWidth="1"/>
    <col min="7" max="7" width="0.2421875" style="0" customWidth="1"/>
    <col min="9" max="9" width="3.875" style="0" customWidth="1"/>
    <col min="10" max="10" width="2.625" style="0" hidden="1" customWidth="1"/>
    <col min="11" max="11" width="5.875" style="0" hidden="1" customWidth="1"/>
    <col min="13" max="13" width="2.75390625" style="0" customWidth="1"/>
    <col min="14" max="14" width="12.00390625" style="0" customWidth="1"/>
  </cols>
  <sheetData>
    <row r="1" spans="1:14" ht="49.5" customHeight="1">
      <c r="A1" s="285" t="s">
        <v>167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2.75">
      <c r="A4" s="334" t="s">
        <v>128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12.75">
      <c r="A5" s="269" t="s">
        <v>129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2</v>
      </c>
    </row>
    <row r="7" spans="1:14" ht="13.5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61">
        <f>L10</f>
        <v>17484</v>
      </c>
    </row>
    <row r="8" spans="1:14" ht="12.75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19"/>
    </row>
    <row r="9" spans="1:14" ht="18.75" customHeight="1">
      <c r="A9" s="355" t="s">
        <v>151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7"/>
      <c r="N9" s="184"/>
    </row>
    <row r="10" spans="1:14" ht="18.75" customHeight="1">
      <c r="A10" s="358" t="s">
        <v>130</v>
      </c>
      <c r="B10" s="359"/>
      <c r="C10" s="359"/>
      <c r="D10" s="359"/>
      <c r="E10" s="359"/>
      <c r="F10" s="359"/>
      <c r="G10" s="359"/>
      <c r="H10" s="359"/>
      <c r="I10" s="359"/>
      <c r="J10" s="335"/>
      <c r="K10" s="335"/>
      <c r="L10" s="360">
        <v>17484</v>
      </c>
      <c r="M10" s="361"/>
      <c r="N10" s="179"/>
    </row>
    <row r="11" spans="1:14" ht="13.5" thickBot="1">
      <c r="A11" s="331"/>
      <c r="B11" s="331"/>
      <c r="C11" s="331"/>
      <c r="D11" s="331"/>
      <c r="E11" s="331"/>
      <c r="F11" s="331"/>
      <c r="G11" s="331"/>
      <c r="H11" s="331"/>
      <c r="I11" s="331"/>
      <c r="J11" s="332"/>
      <c r="K11" s="332"/>
      <c r="L11" s="332"/>
      <c r="M11" s="332"/>
      <c r="N11" s="38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70" t="s">
        <v>70</v>
      </c>
      <c r="B13" s="270"/>
      <c r="C13" s="112" t="s">
        <v>17</v>
      </c>
      <c r="D13" s="270" t="s">
        <v>67</v>
      </c>
      <c r="E13" s="270"/>
      <c r="F13" s="270"/>
      <c r="G13" s="270"/>
      <c r="H13" s="270"/>
      <c r="I13" s="1"/>
      <c r="J13" s="1"/>
      <c r="K13" s="1"/>
      <c r="L13" s="1"/>
      <c r="M13" s="1"/>
      <c r="N13" s="1"/>
    </row>
    <row r="14" spans="1:14" ht="12.75">
      <c r="A14" s="114"/>
      <c r="B14" s="114"/>
      <c r="C14" s="114"/>
      <c r="D14" s="112" t="s">
        <v>18</v>
      </c>
      <c r="E14" s="112"/>
      <c r="F14" s="112"/>
      <c r="G14" s="114"/>
      <c r="H14" s="114"/>
      <c r="I14" s="1"/>
      <c r="J14" s="1"/>
      <c r="K14" s="1"/>
      <c r="L14" s="1"/>
      <c r="M14" s="1"/>
      <c r="N14" s="1"/>
    </row>
    <row r="15" spans="1:14" ht="12.75">
      <c r="A15" s="114"/>
      <c r="B15" s="114"/>
      <c r="C15" s="114"/>
      <c r="D15" s="114"/>
      <c r="E15" s="114"/>
      <c r="F15" s="114"/>
      <c r="G15" s="114"/>
      <c r="H15" s="114"/>
      <c r="I15" s="1"/>
      <c r="J15" s="1"/>
      <c r="K15" s="1"/>
      <c r="L15" s="1"/>
      <c r="M15" s="1"/>
      <c r="N15" s="1"/>
    </row>
    <row r="16" spans="1:14" ht="12.75">
      <c r="A16" s="270" t="s">
        <v>69</v>
      </c>
      <c r="B16" s="270"/>
      <c r="C16" s="112" t="s">
        <v>17</v>
      </c>
      <c r="D16" s="270" t="s">
        <v>68</v>
      </c>
      <c r="E16" s="270"/>
      <c r="F16" s="270"/>
      <c r="G16" s="270"/>
      <c r="H16" s="270"/>
      <c r="I16" s="1"/>
      <c r="J16" s="1"/>
      <c r="K16" s="1"/>
      <c r="L16" s="1"/>
      <c r="M16" s="1"/>
      <c r="N16" s="1"/>
    </row>
    <row r="17" spans="1:14" ht="12.75">
      <c r="A17" s="113"/>
      <c r="B17" s="113"/>
      <c r="C17" s="113"/>
      <c r="D17" s="112" t="s">
        <v>18</v>
      </c>
      <c r="E17" s="112"/>
      <c r="F17" s="112"/>
      <c r="G17" s="113"/>
      <c r="H17" s="113"/>
      <c r="I17" s="1"/>
      <c r="J17" s="1"/>
      <c r="K17" s="1"/>
      <c r="L17" s="1"/>
      <c r="M17" s="1"/>
      <c r="N17" s="1"/>
    </row>
    <row r="23" spans="1:14" ht="56.25" customHeight="1">
      <c r="A23" s="285" t="s">
        <v>162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33" t="s">
        <v>15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</row>
    <row r="26" spans="1:14" ht="12.75">
      <c r="A26" s="334" t="s">
        <v>152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12.75">
      <c r="A27" s="269" t="s">
        <v>153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</row>
    <row r="28" spans="1:14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 t="s">
        <v>2</v>
      </c>
    </row>
    <row r="29" spans="1:14" ht="13.5" thickBot="1">
      <c r="A29" s="330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61">
        <f>L32</f>
        <v>145205</v>
      </c>
    </row>
    <row r="30" spans="1:14" ht="12.7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19"/>
    </row>
    <row r="31" spans="1:14" ht="12.75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7"/>
      <c r="N31" s="184"/>
    </row>
    <row r="32" spans="1:14" ht="12.75" customHeight="1">
      <c r="A32" s="358" t="s">
        <v>154</v>
      </c>
      <c r="B32" s="359"/>
      <c r="C32" s="359"/>
      <c r="D32" s="359"/>
      <c r="E32" s="359"/>
      <c r="F32" s="359"/>
      <c r="G32" s="359"/>
      <c r="H32" s="359"/>
      <c r="I32" s="359"/>
      <c r="J32" s="335"/>
      <c r="K32" s="335"/>
      <c r="L32" s="360">
        <v>145205</v>
      </c>
      <c r="M32" s="361"/>
      <c r="N32" s="179"/>
    </row>
    <row r="33" spans="1:14" ht="13.5" thickBot="1">
      <c r="A33" s="331"/>
      <c r="B33" s="331"/>
      <c r="C33" s="331"/>
      <c r="D33" s="331"/>
      <c r="E33" s="331"/>
      <c r="F33" s="331"/>
      <c r="G33" s="331"/>
      <c r="H33" s="331"/>
      <c r="I33" s="331"/>
      <c r="J33" s="348"/>
      <c r="K33" s="348"/>
      <c r="L33" s="348"/>
      <c r="M33" s="348"/>
      <c r="N33" s="38"/>
    </row>
    <row r="34" spans="1:14" ht="12.75">
      <c r="A34" s="221"/>
      <c r="B34" s="221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44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270" t="s">
        <v>70</v>
      </c>
      <c r="B36" s="270"/>
      <c r="C36" s="112" t="s">
        <v>17</v>
      </c>
      <c r="D36" s="270" t="s">
        <v>67</v>
      </c>
      <c r="E36" s="270"/>
      <c r="F36" s="270"/>
      <c r="G36" s="270"/>
      <c r="H36" s="270"/>
      <c r="I36" s="1"/>
      <c r="J36" s="1"/>
      <c r="K36" s="1"/>
      <c r="L36" s="1"/>
      <c r="M36" s="1"/>
      <c r="N36" s="1"/>
    </row>
    <row r="37" spans="1:14" ht="12.75">
      <c r="A37" s="114"/>
      <c r="B37" s="114"/>
      <c r="C37" s="114"/>
      <c r="D37" s="112" t="s">
        <v>18</v>
      </c>
      <c r="E37" s="112"/>
      <c r="F37" s="112"/>
      <c r="G37" s="114"/>
      <c r="H37" s="114"/>
      <c r="I37" s="1"/>
      <c r="J37" s="1"/>
      <c r="K37" s="1"/>
      <c r="L37" s="1"/>
      <c r="M37" s="1"/>
      <c r="N37" s="1"/>
    </row>
    <row r="38" spans="1:14" ht="12.75">
      <c r="A38" s="114"/>
      <c r="B38" s="114"/>
      <c r="C38" s="114"/>
      <c r="D38" s="114"/>
      <c r="E38" s="114"/>
      <c r="F38" s="114"/>
      <c r="G38" s="114"/>
      <c r="H38" s="114"/>
      <c r="I38" s="1"/>
      <c r="J38" s="1"/>
      <c r="K38" s="1"/>
      <c r="L38" s="1"/>
      <c r="M38" s="1"/>
      <c r="N38" s="1"/>
    </row>
    <row r="39" spans="1:14" ht="12.75">
      <c r="A39" s="270" t="s">
        <v>69</v>
      </c>
      <c r="B39" s="270"/>
      <c r="C39" s="112" t="s">
        <v>17</v>
      </c>
      <c r="D39" s="270" t="s">
        <v>68</v>
      </c>
      <c r="E39" s="270"/>
      <c r="F39" s="270"/>
      <c r="G39" s="270"/>
      <c r="H39" s="270"/>
      <c r="I39" s="1"/>
      <c r="J39" s="1"/>
      <c r="K39" s="1"/>
      <c r="L39" s="1"/>
      <c r="M39" s="1"/>
      <c r="N39" s="1"/>
    </row>
    <row r="40" spans="1:14" ht="12.75">
      <c r="A40" s="113"/>
      <c r="B40" s="113"/>
      <c r="C40" s="113"/>
      <c r="D40" s="112" t="s">
        <v>18</v>
      </c>
      <c r="E40" s="112"/>
      <c r="F40" s="112"/>
      <c r="G40" s="113"/>
      <c r="H40" s="113"/>
      <c r="I40" s="1"/>
      <c r="J40" s="1"/>
      <c r="K40" s="1"/>
      <c r="L40" s="1"/>
      <c r="M40" s="1"/>
      <c r="N40" s="1"/>
    </row>
  </sheetData>
  <sheetProtection/>
  <mergeCells count="32">
    <mergeCell ref="A13:B13"/>
    <mergeCell ref="D13:H13"/>
    <mergeCell ref="A11:I11"/>
    <mergeCell ref="J11:M11"/>
    <mergeCell ref="A23:N23"/>
    <mergeCell ref="A25:N25"/>
    <mergeCell ref="A7:M7"/>
    <mergeCell ref="A8:M8"/>
    <mergeCell ref="A9:M9"/>
    <mergeCell ref="A10:I10"/>
    <mergeCell ref="J10:K10"/>
    <mergeCell ref="L10:M10"/>
    <mergeCell ref="A16:B16"/>
    <mergeCell ref="D16:H16"/>
    <mergeCell ref="A1:N1"/>
    <mergeCell ref="A3:N3"/>
    <mergeCell ref="A4:N4"/>
    <mergeCell ref="A5:N5"/>
    <mergeCell ref="A31:M31"/>
    <mergeCell ref="A32:I32"/>
    <mergeCell ref="J32:K32"/>
    <mergeCell ref="L32:M32"/>
    <mergeCell ref="A26:N26"/>
    <mergeCell ref="A27:N27"/>
    <mergeCell ref="A29:M29"/>
    <mergeCell ref="A30:M30"/>
    <mergeCell ref="A39:B39"/>
    <mergeCell ref="D39:H39"/>
    <mergeCell ref="A33:I33"/>
    <mergeCell ref="J33:M33"/>
    <mergeCell ref="A36:B36"/>
    <mergeCell ref="D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1"/>
  <sheetViews>
    <sheetView zoomScalePageLayoutView="0" workbookViewId="0" topLeftCell="B1">
      <selection activeCell="H26" sqref="H26:J26"/>
    </sheetView>
  </sheetViews>
  <sheetFormatPr defaultColWidth="9.00390625" defaultRowHeight="12.75"/>
  <cols>
    <col min="1" max="1" width="9.125" style="0" hidden="1" customWidth="1"/>
    <col min="6" max="6" width="8.00390625" style="0" customWidth="1"/>
    <col min="7" max="8" width="9.125" style="0" hidden="1" customWidth="1"/>
  </cols>
  <sheetData>
    <row r="1" spans="1:16" ht="42" customHeight="1">
      <c r="A1" s="1"/>
      <c r="B1" s="285" t="s">
        <v>66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5.75">
      <c r="A2" s="1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2.75">
      <c r="A3" s="1"/>
      <c r="B3" s="268" t="s">
        <v>15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12.75">
      <c r="A4" s="1"/>
      <c r="B4" s="286" t="s">
        <v>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6" ht="12.75">
      <c r="A5" s="1"/>
      <c r="B5" s="269" t="s">
        <v>53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ht="13.5" thickBot="1">
      <c r="A6" s="1"/>
      <c r="B6" s="133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3" t="s">
        <v>2</v>
      </c>
    </row>
    <row r="7" spans="1:16" ht="13.5" thickBot="1">
      <c r="A7" s="1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37"/>
      <c r="P7" s="59">
        <f>O11+O12</f>
        <v>6102</v>
      </c>
    </row>
    <row r="8" spans="1:16" ht="12.75">
      <c r="A8" s="1"/>
      <c r="B8" s="290" t="s">
        <v>46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135"/>
      <c r="P8" s="138"/>
    </row>
    <row r="9" spans="1:16" ht="12.75">
      <c r="A9" s="1"/>
      <c r="B9" s="287"/>
      <c r="C9" s="288"/>
      <c r="D9" s="288"/>
      <c r="E9" s="288"/>
      <c r="F9" s="288"/>
      <c r="G9" s="288"/>
      <c r="H9" s="289"/>
      <c r="I9" s="46"/>
      <c r="J9" s="174"/>
      <c r="K9" s="282"/>
      <c r="L9" s="283"/>
      <c r="M9" s="283"/>
      <c r="N9" s="283"/>
      <c r="O9" s="182"/>
      <c r="P9" s="16"/>
    </row>
    <row r="10" spans="1:16" ht="12.75">
      <c r="A10" s="1"/>
      <c r="B10" s="292"/>
      <c r="C10" s="293"/>
      <c r="D10" s="293"/>
      <c r="E10" s="293"/>
      <c r="F10" s="293"/>
      <c r="G10" s="293"/>
      <c r="H10" s="294"/>
      <c r="I10" s="47"/>
      <c r="J10" s="48"/>
      <c r="K10" s="295"/>
      <c r="L10" s="296"/>
      <c r="M10" s="296"/>
      <c r="N10" s="296"/>
      <c r="O10" s="135"/>
      <c r="P10" s="9"/>
    </row>
    <row r="11" spans="1:16" ht="12.75">
      <c r="A11" s="1"/>
      <c r="B11" s="280" t="s">
        <v>26</v>
      </c>
      <c r="C11" s="280"/>
      <c r="D11" s="280"/>
      <c r="E11" s="280"/>
      <c r="F11" s="280"/>
      <c r="G11" s="8"/>
      <c r="H11" s="279">
        <v>44</v>
      </c>
      <c r="I11" s="279"/>
      <c r="J11" s="279"/>
      <c r="K11" s="44" t="s">
        <v>3</v>
      </c>
      <c r="L11" s="279">
        <v>138.68</v>
      </c>
      <c r="M11" s="279"/>
      <c r="N11" s="8" t="s">
        <v>5</v>
      </c>
      <c r="O11" s="136">
        <f>ROUND(H11*L11,0)</f>
        <v>6102</v>
      </c>
      <c r="P11" s="9"/>
    </row>
    <row r="12" spans="1:16" ht="12.75">
      <c r="A12" s="1"/>
      <c r="B12" s="271"/>
      <c r="C12" s="271"/>
      <c r="D12" s="271"/>
      <c r="E12" s="271"/>
      <c r="F12" s="271"/>
      <c r="G12" s="47"/>
      <c r="H12" s="272"/>
      <c r="I12" s="272"/>
      <c r="J12" s="272"/>
      <c r="K12" s="140"/>
      <c r="L12" s="272"/>
      <c r="M12" s="272"/>
      <c r="N12" s="8" t="s">
        <v>5</v>
      </c>
      <c r="O12" s="136">
        <f>H12*L12</f>
        <v>0</v>
      </c>
      <c r="P12" s="9"/>
    </row>
    <row r="13" spans="1:16" ht="12.75">
      <c r="A13" s="1"/>
      <c r="B13" s="271" t="s">
        <v>45</v>
      </c>
      <c r="C13" s="271"/>
      <c r="D13" s="271"/>
      <c r="E13" s="271"/>
      <c r="F13" s="271"/>
      <c r="G13" s="8"/>
      <c r="H13" s="272">
        <v>20</v>
      </c>
      <c r="I13" s="272"/>
      <c r="J13" s="272"/>
      <c r="K13" s="47" t="s">
        <v>3</v>
      </c>
      <c r="L13" s="272">
        <v>5.28</v>
      </c>
      <c r="M13" s="272"/>
      <c r="N13" s="48" t="s">
        <v>5</v>
      </c>
      <c r="O13" s="136"/>
      <c r="P13" s="9"/>
    </row>
    <row r="14" spans="1:16" ht="12.75">
      <c r="A14" s="1"/>
      <c r="B14" s="280" t="s">
        <v>27</v>
      </c>
      <c r="C14" s="280"/>
      <c r="D14" s="280"/>
      <c r="E14" s="280"/>
      <c r="F14" s="280"/>
      <c r="G14" s="47"/>
      <c r="H14" s="272">
        <v>3</v>
      </c>
      <c r="I14" s="272"/>
      <c r="J14" s="272"/>
      <c r="K14" s="8" t="s">
        <v>3</v>
      </c>
      <c r="L14" s="272">
        <v>38.18</v>
      </c>
      <c r="M14" s="272"/>
      <c r="N14" s="47" t="s">
        <v>5</v>
      </c>
      <c r="O14" s="136"/>
      <c r="P14" s="9"/>
    </row>
    <row r="15" spans="1:16" ht="12.75">
      <c r="A15" s="1"/>
      <c r="B15" s="273" t="s">
        <v>28</v>
      </c>
      <c r="C15" s="273"/>
      <c r="D15" s="273"/>
      <c r="E15" s="273"/>
      <c r="F15" s="273"/>
      <c r="G15" s="140"/>
      <c r="H15" s="281">
        <v>5</v>
      </c>
      <c r="I15" s="281"/>
      <c r="J15" s="281"/>
      <c r="K15" s="140" t="s">
        <v>3</v>
      </c>
      <c r="L15" s="281">
        <v>1.74</v>
      </c>
      <c r="M15" s="281"/>
      <c r="N15" s="140" t="s">
        <v>5</v>
      </c>
      <c r="O15" s="141"/>
      <c r="P15" s="9"/>
    </row>
    <row r="16" spans="1:16" ht="12.75">
      <c r="A16" s="1"/>
      <c r="B16" s="271" t="s">
        <v>29</v>
      </c>
      <c r="C16" s="271"/>
      <c r="D16" s="271"/>
      <c r="E16" s="271"/>
      <c r="F16" s="271"/>
      <c r="G16" s="46"/>
      <c r="H16" s="284">
        <v>5</v>
      </c>
      <c r="I16" s="284"/>
      <c r="J16" s="284"/>
      <c r="K16" s="46" t="s">
        <v>3</v>
      </c>
      <c r="L16" s="284">
        <v>21.26</v>
      </c>
      <c r="M16" s="284"/>
      <c r="N16" s="47" t="s">
        <v>5</v>
      </c>
      <c r="O16" s="27"/>
      <c r="P16" s="9"/>
    </row>
    <row r="17" spans="1:16" ht="12.75">
      <c r="A17" s="1"/>
      <c r="B17" s="271" t="s">
        <v>30</v>
      </c>
      <c r="C17" s="271"/>
      <c r="D17" s="271"/>
      <c r="E17" s="271"/>
      <c r="F17" s="271"/>
      <c r="G17" s="8"/>
      <c r="H17" s="279">
        <v>5</v>
      </c>
      <c r="I17" s="279"/>
      <c r="J17" s="279"/>
      <c r="K17" s="8" t="s">
        <v>3</v>
      </c>
      <c r="L17" s="279">
        <v>13.17</v>
      </c>
      <c r="M17" s="279"/>
      <c r="N17" s="8" t="s">
        <v>5</v>
      </c>
      <c r="O17" s="141"/>
      <c r="P17" s="9"/>
    </row>
    <row r="18" spans="1:16" ht="12.75">
      <c r="A18" s="1"/>
      <c r="B18" s="273" t="s">
        <v>31</v>
      </c>
      <c r="C18" s="273"/>
      <c r="D18" s="273"/>
      <c r="E18" s="273"/>
      <c r="F18" s="273"/>
      <c r="G18" s="140"/>
      <c r="H18" s="281">
        <v>5</v>
      </c>
      <c r="I18" s="281"/>
      <c r="J18" s="281"/>
      <c r="K18" s="140" t="s">
        <v>3</v>
      </c>
      <c r="L18" s="281">
        <v>2.43</v>
      </c>
      <c r="M18" s="281"/>
      <c r="N18" s="140" t="s">
        <v>5</v>
      </c>
      <c r="O18" s="141"/>
      <c r="P18" s="9"/>
    </row>
    <row r="19" spans="1:16" ht="12.75">
      <c r="A19" s="1"/>
      <c r="B19" s="271" t="s">
        <v>32</v>
      </c>
      <c r="C19" s="271"/>
      <c r="D19" s="271"/>
      <c r="E19" s="271"/>
      <c r="F19" s="271"/>
      <c r="G19" s="8"/>
      <c r="H19" s="272">
        <v>10</v>
      </c>
      <c r="I19" s="272"/>
      <c r="J19" s="272"/>
      <c r="K19" s="47" t="s">
        <v>3</v>
      </c>
      <c r="L19" s="272">
        <v>8.93</v>
      </c>
      <c r="M19" s="272"/>
      <c r="N19" s="47" t="s">
        <v>5</v>
      </c>
      <c r="O19" s="136"/>
      <c r="P19" s="9"/>
    </row>
    <row r="20" spans="1:16" ht="12.75">
      <c r="A20" s="1"/>
      <c r="B20" s="280" t="s">
        <v>33</v>
      </c>
      <c r="C20" s="280"/>
      <c r="D20" s="280"/>
      <c r="E20" s="280"/>
      <c r="F20" s="280"/>
      <c r="G20" s="8"/>
      <c r="H20" s="279">
        <v>30</v>
      </c>
      <c r="I20" s="279"/>
      <c r="J20" s="279"/>
      <c r="K20" s="8" t="s">
        <v>3</v>
      </c>
      <c r="L20" s="279">
        <v>2.69</v>
      </c>
      <c r="M20" s="279"/>
      <c r="N20" s="8" t="s">
        <v>5</v>
      </c>
      <c r="O20" s="136"/>
      <c r="P20" s="9"/>
    </row>
    <row r="21" spans="1:16" ht="12.75">
      <c r="A21" s="1"/>
      <c r="B21" s="271" t="s">
        <v>43</v>
      </c>
      <c r="C21" s="271"/>
      <c r="D21" s="271"/>
      <c r="E21" s="271"/>
      <c r="F21" s="271"/>
      <c r="G21" s="8"/>
      <c r="H21" s="272">
        <v>300</v>
      </c>
      <c r="I21" s="272"/>
      <c r="J21" s="272"/>
      <c r="K21" s="47" t="s">
        <v>3</v>
      </c>
      <c r="L21" s="272">
        <v>0.69</v>
      </c>
      <c r="M21" s="272"/>
      <c r="N21" s="47" t="s">
        <v>5</v>
      </c>
      <c r="O21" s="136"/>
      <c r="P21" s="9"/>
    </row>
    <row r="22" spans="1:16" ht="12.75">
      <c r="A22" s="1"/>
      <c r="B22" s="271" t="s">
        <v>44</v>
      </c>
      <c r="C22" s="271"/>
      <c r="D22" s="271"/>
      <c r="E22" s="271"/>
      <c r="F22" s="271"/>
      <c r="G22" s="8"/>
      <c r="H22" s="272">
        <v>100</v>
      </c>
      <c r="I22" s="272"/>
      <c r="J22" s="272"/>
      <c r="K22" s="47" t="s">
        <v>3</v>
      </c>
      <c r="L22" s="272">
        <v>0.77</v>
      </c>
      <c r="M22" s="272"/>
      <c r="N22" s="48" t="s">
        <v>5</v>
      </c>
      <c r="O22" s="136"/>
      <c r="P22" s="9"/>
    </row>
    <row r="23" spans="1:16" ht="12.75">
      <c r="A23" s="1"/>
      <c r="B23" s="271" t="s">
        <v>34</v>
      </c>
      <c r="C23" s="271"/>
      <c r="D23" s="271"/>
      <c r="E23" s="271"/>
      <c r="F23" s="271"/>
      <c r="G23" s="8"/>
      <c r="H23" s="272">
        <v>1</v>
      </c>
      <c r="I23" s="272"/>
      <c r="J23" s="272"/>
      <c r="K23" s="47" t="s">
        <v>3</v>
      </c>
      <c r="L23" s="272">
        <v>216.15</v>
      </c>
      <c r="M23" s="272"/>
      <c r="N23" s="47" t="s">
        <v>5</v>
      </c>
      <c r="O23" s="136"/>
      <c r="P23" s="9"/>
    </row>
    <row r="24" spans="1:16" ht="12.75">
      <c r="A24" s="1"/>
      <c r="B24" s="271" t="s">
        <v>35</v>
      </c>
      <c r="C24" s="271"/>
      <c r="D24" s="271"/>
      <c r="E24" s="271"/>
      <c r="F24" s="271"/>
      <c r="G24" s="8"/>
      <c r="H24" s="272">
        <v>1</v>
      </c>
      <c r="I24" s="272"/>
      <c r="J24" s="272"/>
      <c r="K24" s="47" t="s">
        <v>3</v>
      </c>
      <c r="L24" s="272">
        <v>318.01</v>
      </c>
      <c r="M24" s="272"/>
      <c r="N24" s="48" t="s">
        <v>5</v>
      </c>
      <c r="O24" s="136"/>
      <c r="P24" s="9"/>
    </row>
    <row r="25" spans="1:16" ht="12.75">
      <c r="A25" s="1"/>
      <c r="B25" s="271" t="s">
        <v>36</v>
      </c>
      <c r="C25" s="271"/>
      <c r="D25" s="271"/>
      <c r="E25" s="271"/>
      <c r="F25" s="271"/>
      <c r="G25" s="8"/>
      <c r="H25" s="272">
        <v>15</v>
      </c>
      <c r="I25" s="272"/>
      <c r="J25" s="272"/>
      <c r="K25" s="47" t="s">
        <v>3</v>
      </c>
      <c r="L25" s="272">
        <v>3.81</v>
      </c>
      <c r="M25" s="272"/>
      <c r="N25" s="47" t="s">
        <v>5</v>
      </c>
      <c r="O25" s="136"/>
      <c r="P25" s="9"/>
    </row>
    <row r="26" spans="1:16" ht="12.75">
      <c r="A26" s="1"/>
      <c r="B26" s="271" t="s">
        <v>37</v>
      </c>
      <c r="C26" s="271"/>
      <c r="D26" s="271"/>
      <c r="E26" s="271"/>
      <c r="F26" s="271"/>
      <c r="G26" s="8"/>
      <c r="H26" s="272">
        <v>5</v>
      </c>
      <c r="I26" s="272"/>
      <c r="J26" s="272"/>
      <c r="K26" s="47" t="s">
        <v>3</v>
      </c>
      <c r="L26" s="272">
        <v>12.86</v>
      </c>
      <c r="M26" s="272"/>
      <c r="N26" s="47" t="s">
        <v>5</v>
      </c>
      <c r="O26" s="136"/>
      <c r="P26" s="9"/>
    </row>
    <row r="27" spans="1:16" ht="12.75">
      <c r="A27" s="1"/>
      <c r="B27" s="271" t="s">
        <v>38</v>
      </c>
      <c r="C27" s="271"/>
      <c r="D27" s="271"/>
      <c r="E27" s="271"/>
      <c r="F27" s="271"/>
      <c r="G27" s="8"/>
      <c r="H27" s="272">
        <v>20</v>
      </c>
      <c r="I27" s="272"/>
      <c r="J27" s="272"/>
      <c r="K27" s="47" t="s">
        <v>3</v>
      </c>
      <c r="L27" s="272">
        <v>7.34</v>
      </c>
      <c r="M27" s="272"/>
      <c r="N27" s="48" t="s">
        <v>5</v>
      </c>
      <c r="O27" s="136"/>
      <c r="P27" s="9"/>
    </row>
    <row r="28" spans="1:16" ht="12.75">
      <c r="A28" s="1"/>
      <c r="B28" s="271" t="s">
        <v>39</v>
      </c>
      <c r="C28" s="271"/>
      <c r="D28" s="271"/>
      <c r="E28" s="271"/>
      <c r="F28" s="271"/>
      <c r="G28" s="8"/>
      <c r="H28" s="279">
        <v>3</v>
      </c>
      <c r="I28" s="279"/>
      <c r="J28" s="279"/>
      <c r="K28" s="8" t="s">
        <v>3</v>
      </c>
      <c r="L28" s="279">
        <v>14.1</v>
      </c>
      <c r="M28" s="279"/>
      <c r="N28" s="8" t="s">
        <v>5</v>
      </c>
      <c r="O28" s="136"/>
      <c r="P28" s="9"/>
    </row>
    <row r="29" spans="1:16" ht="12.75">
      <c r="A29" s="1"/>
      <c r="B29" s="271" t="s">
        <v>40</v>
      </c>
      <c r="C29" s="271"/>
      <c r="D29" s="271"/>
      <c r="E29" s="271"/>
      <c r="F29" s="271"/>
      <c r="G29" s="8"/>
      <c r="H29" s="272">
        <v>10</v>
      </c>
      <c r="I29" s="272"/>
      <c r="J29" s="272"/>
      <c r="K29" s="47" t="s">
        <v>3</v>
      </c>
      <c r="L29" s="272">
        <v>5.22</v>
      </c>
      <c r="M29" s="272"/>
      <c r="N29" s="47" t="s">
        <v>5</v>
      </c>
      <c r="O29" s="136"/>
      <c r="P29" s="9"/>
    </row>
    <row r="30" spans="1:16" ht="12.75">
      <c r="A30" s="1"/>
      <c r="B30" s="271" t="s">
        <v>41</v>
      </c>
      <c r="C30" s="271"/>
      <c r="D30" s="271"/>
      <c r="E30" s="271"/>
      <c r="F30" s="271"/>
      <c r="G30" s="8"/>
      <c r="H30" s="272">
        <v>1</v>
      </c>
      <c r="I30" s="272"/>
      <c r="J30" s="272"/>
      <c r="K30" s="47" t="s">
        <v>3</v>
      </c>
      <c r="L30" s="272">
        <v>51.45</v>
      </c>
      <c r="M30" s="272"/>
      <c r="N30" s="48" t="s">
        <v>5</v>
      </c>
      <c r="O30" s="136"/>
      <c r="P30" s="9"/>
    </row>
    <row r="31" spans="1:16" ht="13.5" thickBot="1">
      <c r="A31" s="1"/>
      <c r="B31" s="271" t="s">
        <v>42</v>
      </c>
      <c r="C31" s="271"/>
      <c r="D31" s="271"/>
      <c r="E31" s="271"/>
      <c r="F31" s="271"/>
      <c r="G31" s="46"/>
      <c r="H31" s="272">
        <v>5</v>
      </c>
      <c r="I31" s="272"/>
      <c r="J31" s="272"/>
      <c r="K31" s="47" t="s">
        <v>3</v>
      </c>
      <c r="L31" s="272">
        <v>21.74</v>
      </c>
      <c r="M31" s="272"/>
      <c r="N31" s="47" t="s">
        <v>5</v>
      </c>
      <c r="O31" s="136"/>
      <c r="P31" s="9"/>
    </row>
    <row r="32" spans="1:16" ht="12.75">
      <c r="A32" s="1"/>
      <c r="B32" s="275"/>
      <c r="C32" s="276"/>
      <c r="D32" s="276"/>
      <c r="E32" s="276"/>
      <c r="F32" s="276"/>
      <c r="G32" s="276"/>
      <c r="H32" s="276"/>
      <c r="I32" s="277"/>
      <c r="J32" s="276"/>
      <c r="K32" s="276"/>
      <c r="L32" s="276"/>
      <c r="M32" s="276"/>
      <c r="N32" s="278"/>
      <c r="O32" s="136"/>
      <c r="P32" s="9"/>
    </row>
    <row r="33" spans="1:16" ht="13.5" thickBot="1">
      <c r="A33" s="1"/>
      <c r="B33" s="273"/>
      <c r="C33" s="274"/>
      <c r="D33" s="274"/>
      <c r="E33" s="274"/>
      <c r="F33" s="274"/>
      <c r="G33" s="46"/>
      <c r="H33" s="272"/>
      <c r="I33" s="272"/>
      <c r="J33" s="272"/>
      <c r="K33" s="174" t="s">
        <v>3</v>
      </c>
      <c r="L33" s="272"/>
      <c r="M33" s="272"/>
      <c r="N33" s="46" t="s">
        <v>5</v>
      </c>
      <c r="O33" s="136">
        <f>H33*L33</f>
        <v>0</v>
      </c>
      <c r="P33" s="12"/>
    </row>
    <row r="34" spans="1:16" ht="12.75">
      <c r="A34" s="1"/>
      <c r="B34" s="134"/>
      <c r="C34" s="134"/>
      <c r="D34" s="134"/>
      <c r="E34" s="134"/>
      <c r="F34" s="134"/>
      <c r="G34" s="8"/>
      <c r="H34" s="42"/>
      <c r="I34" s="42"/>
      <c r="J34" s="42"/>
      <c r="K34" s="8"/>
      <c r="L34" s="42"/>
      <c r="M34" s="42"/>
      <c r="N34" s="8"/>
      <c r="O34" s="27"/>
      <c r="P34" s="44"/>
    </row>
    <row r="35" spans="1:16" ht="12.75">
      <c r="A35" s="1"/>
      <c r="B35" s="4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44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30"/>
      <c r="B37" s="270" t="s">
        <v>24</v>
      </c>
      <c r="C37" s="270"/>
      <c r="D37" s="31" t="s">
        <v>17</v>
      </c>
      <c r="E37" s="270" t="s">
        <v>67</v>
      </c>
      <c r="F37" s="270"/>
      <c r="G37" s="270"/>
      <c r="H37" s="270"/>
      <c r="I37" s="43"/>
      <c r="J37" s="31"/>
      <c r="K37" s="31"/>
      <c r="L37" s="30"/>
      <c r="M37" s="30"/>
      <c r="N37" s="30"/>
      <c r="O37" s="30"/>
      <c r="P37" s="30"/>
    </row>
    <row r="38" spans="1:16" ht="12.75">
      <c r="A38" s="30"/>
      <c r="B38" s="32"/>
      <c r="C38" s="32"/>
      <c r="D38" s="32"/>
      <c r="E38" s="31" t="s">
        <v>18</v>
      </c>
      <c r="F38" s="31"/>
      <c r="G38" s="32"/>
      <c r="H38" s="32"/>
      <c r="I38" s="32"/>
      <c r="J38" s="32"/>
      <c r="K38" s="32"/>
      <c r="L38" s="30"/>
      <c r="M38" s="30"/>
      <c r="N38" s="30"/>
      <c r="O38" s="30"/>
      <c r="P38" s="30"/>
    </row>
    <row r="39" spans="1:16" ht="12.7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0"/>
      <c r="M39" s="30"/>
      <c r="N39" s="30"/>
      <c r="O39" s="30"/>
      <c r="P39" s="30"/>
    </row>
    <row r="40" spans="1:16" ht="12.75">
      <c r="A40" s="30"/>
      <c r="B40" s="270" t="s">
        <v>25</v>
      </c>
      <c r="C40" s="270"/>
      <c r="D40" s="31" t="s">
        <v>17</v>
      </c>
      <c r="E40" s="270" t="s">
        <v>68</v>
      </c>
      <c r="F40" s="270"/>
      <c r="G40" s="270"/>
      <c r="H40" s="270"/>
      <c r="I40" s="43"/>
      <c r="J40" s="31"/>
      <c r="K40" s="31"/>
      <c r="L40" s="30"/>
      <c r="M40" s="30"/>
      <c r="N40" s="30"/>
      <c r="O40" s="30"/>
      <c r="P40" s="30"/>
    </row>
    <row r="41" spans="1:16" ht="12.75">
      <c r="A41" s="30"/>
      <c r="B41" s="30"/>
      <c r="C41" s="30"/>
      <c r="D41" s="30"/>
      <c r="E41" s="31" t="s">
        <v>18</v>
      </c>
      <c r="F41" s="31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sheetProtection/>
  <mergeCells count="81">
    <mergeCell ref="B40:C40"/>
    <mergeCell ref="E40:H40"/>
    <mergeCell ref="H31:J31"/>
    <mergeCell ref="L31:M31"/>
    <mergeCell ref="B32:N32"/>
    <mergeCell ref="B37:C37"/>
    <mergeCell ref="E37:H37"/>
    <mergeCell ref="B29:F29"/>
    <mergeCell ref="L33:M33"/>
    <mergeCell ref="B30:F30"/>
    <mergeCell ref="H30:J30"/>
    <mergeCell ref="L30:M30"/>
    <mergeCell ref="B31:F31"/>
    <mergeCell ref="B33:F33"/>
    <mergeCell ref="H33:J33"/>
    <mergeCell ref="H29:J29"/>
    <mergeCell ref="L29:M29"/>
    <mergeCell ref="L27:M27"/>
    <mergeCell ref="B28:F28"/>
    <mergeCell ref="H28:J28"/>
    <mergeCell ref="L28:M28"/>
    <mergeCell ref="B27:F27"/>
    <mergeCell ref="H27:J27"/>
    <mergeCell ref="B25:F25"/>
    <mergeCell ref="H25:J25"/>
    <mergeCell ref="L25:M25"/>
    <mergeCell ref="B26:F26"/>
    <mergeCell ref="H26:J26"/>
    <mergeCell ref="L26:M26"/>
    <mergeCell ref="B23:F23"/>
    <mergeCell ref="H23:J23"/>
    <mergeCell ref="L23:M23"/>
    <mergeCell ref="B24:F24"/>
    <mergeCell ref="H24:J24"/>
    <mergeCell ref="L24:M24"/>
    <mergeCell ref="B21:F21"/>
    <mergeCell ref="H21:J21"/>
    <mergeCell ref="L21:M21"/>
    <mergeCell ref="B22:F22"/>
    <mergeCell ref="H22:J22"/>
    <mergeCell ref="L22:M22"/>
    <mergeCell ref="B19:F19"/>
    <mergeCell ref="H19:J19"/>
    <mergeCell ref="L19:M19"/>
    <mergeCell ref="B20:F20"/>
    <mergeCell ref="H20:J20"/>
    <mergeCell ref="L20:M20"/>
    <mergeCell ref="B17:F17"/>
    <mergeCell ref="H17:J17"/>
    <mergeCell ref="L17:M17"/>
    <mergeCell ref="B18:F18"/>
    <mergeCell ref="H18:J18"/>
    <mergeCell ref="L18:M18"/>
    <mergeCell ref="B15:F15"/>
    <mergeCell ref="H15:J15"/>
    <mergeCell ref="L15:M15"/>
    <mergeCell ref="B16:F16"/>
    <mergeCell ref="H16:J16"/>
    <mergeCell ref="L16:M16"/>
    <mergeCell ref="B13:F13"/>
    <mergeCell ref="H13:J13"/>
    <mergeCell ref="L13:M13"/>
    <mergeCell ref="B14:F14"/>
    <mergeCell ref="H14:J14"/>
    <mergeCell ref="L14:M14"/>
    <mergeCell ref="B10:H10"/>
    <mergeCell ref="K10:N10"/>
    <mergeCell ref="B12:F12"/>
    <mergeCell ref="H12:J12"/>
    <mergeCell ref="L12:M12"/>
    <mergeCell ref="B11:F11"/>
    <mergeCell ref="H11:J11"/>
    <mergeCell ref="L11:M11"/>
    <mergeCell ref="B5:P5"/>
    <mergeCell ref="B8:N8"/>
    <mergeCell ref="B9:H9"/>
    <mergeCell ref="B1:P1"/>
    <mergeCell ref="B2:P2"/>
    <mergeCell ref="B3:P3"/>
    <mergeCell ref="B4:P4"/>
    <mergeCell ref="K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31"/>
  <sheetViews>
    <sheetView view="pageBreakPreview" zoomScaleSheetLayoutView="100" zoomScalePageLayoutView="0" workbookViewId="0" topLeftCell="A37">
      <selection activeCell="R97" sqref="R97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7.375" style="72" customWidth="1"/>
    <col min="4" max="4" width="6.375" style="72" customWidth="1"/>
    <col min="5" max="5" width="1.625" style="72" customWidth="1"/>
    <col min="6" max="6" width="7.625" style="72" customWidth="1"/>
    <col min="7" max="7" width="2.25390625" style="72" customWidth="1"/>
    <col min="8" max="8" width="10.1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2.625" style="72" customWidth="1"/>
    <col min="15" max="15" width="16.375" style="72" customWidth="1"/>
    <col min="16" max="16" width="11.75390625" style="72" customWidth="1"/>
    <col min="17" max="17" width="14.00390625" style="72" customWidth="1"/>
    <col min="18" max="19" width="9.125" style="72" customWidth="1"/>
    <col min="20" max="20" width="13.125" style="72" customWidth="1"/>
    <col min="21" max="21" width="11.75390625" style="72" customWidth="1"/>
    <col min="22" max="16384" width="9.125" style="72" customWidth="1"/>
  </cols>
  <sheetData>
    <row r="1" spans="2:17" ht="69" customHeight="1">
      <c r="B1" s="285" t="s">
        <v>136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187"/>
      <c r="Q1" s="187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64" t="s">
        <v>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5.75" customHeight="1">
      <c r="B4" s="262" t="s">
        <v>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2:15" ht="15.75" customHeight="1">
      <c r="B5" s="261" t="s">
        <v>160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2:15" ht="15.75" customHeight="1" thickBo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20" ht="17.25" customHeight="1" thickBo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193">
        <f>N8+N9+N10+N11</f>
        <v>44799320</v>
      </c>
      <c r="P7" s="96"/>
      <c r="Q7" s="72">
        <v>38147139</v>
      </c>
      <c r="T7" s="77"/>
    </row>
    <row r="8" spans="2:17" ht="13.5" thickBot="1">
      <c r="B8" s="78"/>
      <c r="C8" s="5"/>
      <c r="D8" s="299">
        <v>3707813</v>
      </c>
      <c r="E8" s="299"/>
      <c r="F8" s="299"/>
      <c r="G8" s="79" t="s">
        <v>3</v>
      </c>
      <c r="H8" s="116">
        <v>8</v>
      </c>
      <c r="I8" s="79" t="s">
        <v>4</v>
      </c>
      <c r="J8" s="79" t="s">
        <v>5</v>
      </c>
      <c r="K8" s="5"/>
      <c r="L8" s="5"/>
      <c r="M8" s="5" t="s">
        <v>5</v>
      </c>
      <c r="N8" s="35">
        <f>D8*H8</f>
        <v>29662504</v>
      </c>
      <c r="O8" s="80"/>
      <c r="P8" s="96"/>
      <c r="Q8" s="77">
        <f>Q7-O7</f>
        <v>-6652181</v>
      </c>
    </row>
    <row r="9" spans="2:15" ht="13.5" thickBot="1">
      <c r="B9" s="104"/>
      <c r="C9" s="57"/>
      <c r="D9" s="260">
        <v>3784204</v>
      </c>
      <c r="E9" s="260"/>
      <c r="F9" s="260"/>
      <c r="G9" s="90" t="s">
        <v>3</v>
      </c>
      <c r="H9" s="98">
        <v>4</v>
      </c>
      <c r="I9" s="84" t="s">
        <v>4</v>
      </c>
      <c r="J9" s="90" t="s">
        <v>5</v>
      </c>
      <c r="K9" s="57"/>
      <c r="L9" s="57"/>
      <c r="M9" s="57" t="s">
        <v>5</v>
      </c>
      <c r="N9" s="35">
        <f>ROUND(D9*H9,2)</f>
        <v>15136816</v>
      </c>
      <c r="O9" s="60"/>
    </row>
    <row r="10" spans="2:15" ht="13.5" thickBot="1">
      <c r="B10" s="86"/>
      <c r="C10" s="87"/>
      <c r="D10" s="260"/>
      <c r="E10" s="260"/>
      <c r="F10" s="260"/>
      <c r="G10" s="90" t="s">
        <v>3</v>
      </c>
      <c r="H10" s="109"/>
      <c r="I10" s="84" t="s">
        <v>4</v>
      </c>
      <c r="J10" s="90" t="s">
        <v>5</v>
      </c>
      <c r="K10" s="57"/>
      <c r="L10" s="57"/>
      <c r="M10" s="57" t="s">
        <v>5</v>
      </c>
      <c r="N10" s="35">
        <f>D10*H10</f>
        <v>0</v>
      </c>
      <c r="O10" s="60"/>
    </row>
    <row r="11" spans="2:15" ht="13.5" thickBot="1">
      <c r="B11" s="91"/>
      <c r="C11" s="92"/>
      <c r="D11" s="301"/>
      <c r="E11" s="301"/>
      <c r="F11" s="301"/>
      <c r="G11" s="93" t="s">
        <v>3</v>
      </c>
      <c r="H11" s="108"/>
      <c r="I11" s="93" t="s">
        <v>4</v>
      </c>
      <c r="J11" s="93" t="s">
        <v>5</v>
      </c>
      <c r="K11" s="58"/>
      <c r="L11" s="58"/>
      <c r="M11" s="58" t="s">
        <v>5</v>
      </c>
      <c r="N11" s="35">
        <f>D11*H11</f>
        <v>0</v>
      </c>
      <c r="O11" s="95"/>
    </row>
    <row r="12" spans="2:15" ht="39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5" ht="12.75">
      <c r="B13" s="264" t="s">
        <v>6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2:15" ht="12.75">
      <c r="B14" s="262" t="s">
        <v>7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2:15" ht="15.75" customHeight="1">
      <c r="B15" s="261" t="s">
        <v>160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</row>
    <row r="16" spans="2:15" ht="13.5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 t="s">
        <v>2</v>
      </c>
    </row>
    <row r="17" spans="2:15" ht="16.5" thickBot="1"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194">
        <v>13529394</v>
      </c>
    </row>
    <row r="18" spans="2:15" ht="12.75">
      <c r="B18" s="78"/>
      <c r="C18" s="300">
        <v>0.302</v>
      </c>
      <c r="D18" s="300"/>
      <c r="E18" s="103" t="s">
        <v>8</v>
      </c>
      <c r="F18" s="258">
        <f>O17</f>
        <v>13529394</v>
      </c>
      <c r="G18" s="259"/>
      <c r="H18" s="259"/>
      <c r="I18" s="259"/>
      <c r="J18" s="259"/>
      <c r="K18" s="259"/>
      <c r="L18" s="259"/>
      <c r="M18" s="259"/>
      <c r="N18" s="259"/>
      <c r="O18" s="80"/>
    </row>
    <row r="19" spans="2:15" ht="12.75">
      <c r="B19" s="104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5"/>
    </row>
    <row r="20" spans="2:15" ht="12.75">
      <c r="B20" s="104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5"/>
    </row>
    <row r="21" spans="2:15" ht="13.5" thickBot="1">
      <c r="B21" s="10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5"/>
    </row>
    <row r="22" spans="2:15" ht="12.75">
      <c r="B22" s="2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27"/>
    </row>
    <row r="23" spans="2:15" ht="12.75">
      <c r="B23" s="27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27"/>
    </row>
    <row r="24" spans="2:15" ht="12.75">
      <c r="B24" s="2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7"/>
    </row>
    <row r="25" spans="2:15" ht="12.75">
      <c r="B25" s="27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27"/>
    </row>
    <row r="26" spans="2:15" ht="12.75">
      <c r="B26" s="263" t="s">
        <v>9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</row>
    <row r="27" spans="2:15" ht="12.75">
      <c r="B27" s="265" t="s">
        <v>10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</row>
    <row r="28" spans="2:15" ht="15.75" customHeight="1">
      <c r="B28" s="261" t="s">
        <v>160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</row>
    <row r="29" spans="2:15" ht="13.5" thickBo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2</v>
      </c>
    </row>
    <row r="30" spans="2:15" ht="16.5" thickBot="1"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193">
        <f>N31+N32+N33+N34</f>
        <v>250000</v>
      </c>
    </row>
    <row r="31" spans="2:15" ht="13.5" thickBot="1"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4"/>
      <c r="O31" s="80"/>
    </row>
    <row r="32" spans="2:15" ht="13.5" thickBot="1">
      <c r="B32" s="104" t="s">
        <v>85</v>
      </c>
      <c r="C32" s="57"/>
      <c r="D32" s="260">
        <v>6846.11</v>
      </c>
      <c r="E32" s="260"/>
      <c r="F32" s="260"/>
      <c r="G32" s="27" t="s">
        <v>3</v>
      </c>
      <c r="H32" s="98">
        <v>3</v>
      </c>
      <c r="I32" s="147"/>
      <c r="J32" s="27" t="s">
        <v>3</v>
      </c>
      <c r="K32" s="57">
        <v>12</v>
      </c>
      <c r="L32" s="57"/>
      <c r="M32" s="57"/>
      <c r="N32" s="50">
        <f>ROUND(D32*H32*K32,0)</f>
        <v>246460</v>
      </c>
      <c r="O32" s="60"/>
    </row>
    <row r="33" spans="2:15" ht="13.5" thickBot="1">
      <c r="B33" s="86" t="s">
        <v>86</v>
      </c>
      <c r="C33" s="87"/>
      <c r="D33" s="260">
        <v>98.33</v>
      </c>
      <c r="E33" s="260"/>
      <c r="F33" s="260"/>
      <c r="G33" s="27" t="s">
        <v>3</v>
      </c>
      <c r="H33" s="109">
        <v>3</v>
      </c>
      <c r="I33" s="147"/>
      <c r="J33" s="27" t="s">
        <v>3</v>
      </c>
      <c r="K33" s="57">
        <v>12</v>
      </c>
      <c r="L33" s="57"/>
      <c r="M33" s="57"/>
      <c r="N33" s="50">
        <f>ROUND(D33*H33*K33,0)</f>
        <v>3540</v>
      </c>
      <c r="O33" s="60"/>
    </row>
    <row r="34" spans="2:15" ht="13.5" thickBot="1">
      <c r="B34" s="91"/>
      <c r="C34" s="92"/>
      <c r="D34" s="301"/>
      <c r="E34" s="301"/>
      <c r="F34" s="301"/>
      <c r="G34" s="93" t="s">
        <v>3</v>
      </c>
      <c r="H34" s="108"/>
      <c r="I34" s="93"/>
      <c r="J34" s="93" t="s">
        <v>5</v>
      </c>
      <c r="K34" s="58"/>
      <c r="L34" s="58"/>
      <c r="M34" s="58" t="s">
        <v>5</v>
      </c>
      <c r="N34" s="50">
        <f>D34*H34</f>
        <v>0</v>
      </c>
      <c r="O34" s="95"/>
    </row>
    <row r="35" spans="2:15" ht="12.7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2:15" ht="12.75">
      <c r="B36" s="27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27"/>
    </row>
    <row r="37" spans="2:15" ht="12.75">
      <c r="B37" s="263" t="s">
        <v>13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</row>
    <row r="38" spans="2:15" ht="12.75">
      <c r="B38" s="265" t="s">
        <v>63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</row>
    <row r="39" spans="2:15" ht="15.75" customHeight="1">
      <c r="B39" s="261" t="s">
        <v>160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0" spans="2:15" ht="13.5" thickBo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 t="s">
        <v>2</v>
      </c>
    </row>
    <row r="41" spans="2:15" ht="15.75"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48">
        <f>N43+N44+N46</f>
        <v>338662</v>
      </c>
    </row>
    <row r="42" spans="2:15" ht="27.75" customHeight="1">
      <c r="B42" s="266" t="s">
        <v>93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24"/>
    </row>
    <row r="43" spans="2:15" ht="12.75">
      <c r="B43" s="224"/>
      <c r="C43" s="249"/>
      <c r="D43" s="297">
        <v>43</v>
      </c>
      <c r="E43" s="297"/>
      <c r="F43" s="297"/>
      <c r="G43" s="251" t="s">
        <v>3</v>
      </c>
      <c r="H43" s="252">
        <v>1680</v>
      </c>
      <c r="I43" s="224" t="s">
        <v>64</v>
      </c>
      <c r="J43" s="251" t="s">
        <v>5</v>
      </c>
      <c r="K43" s="249"/>
      <c r="L43" s="249"/>
      <c r="M43" s="249" t="s">
        <v>5</v>
      </c>
      <c r="N43" s="253">
        <f>D43*H43</f>
        <v>72240</v>
      </c>
      <c r="O43" s="254"/>
    </row>
    <row r="44" spans="2:15" ht="12.75">
      <c r="B44" s="224"/>
      <c r="C44" s="224"/>
      <c r="D44" s="297">
        <v>1</v>
      </c>
      <c r="E44" s="297"/>
      <c r="F44" s="297"/>
      <c r="G44" s="251" t="s">
        <v>3</v>
      </c>
      <c r="H44" s="252">
        <v>1078</v>
      </c>
      <c r="I44" s="224" t="s">
        <v>64</v>
      </c>
      <c r="J44" s="251" t="s">
        <v>5</v>
      </c>
      <c r="K44" s="249"/>
      <c r="L44" s="249"/>
      <c r="M44" s="249" t="s">
        <v>5</v>
      </c>
      <c r="N44" s="253">
        <f>D44*H44</f>
        <v>1078</v>
      </c>
      <c r="O44" s="254"/>
    </row>
    <row r="45" spans="2:15" ht="12.75">
      <c r="B45" s="224"/>
      <c r="C45" s="224"/>
      <c r="D45" s="250"/>
      <c r="E45" s="250"/>
      <c r="F45" s="250"/>
      <c r="G45" s="251"/>
      <c r="H45" s="252"/>
      <c r="I45" s="224"/>
      <c r="J45" s="251"/>
      <c r="K45" s="249"/>
      <c r="L45" s="249"/>
      <c r="M45" s="249"/>
      <c r="N45" s="253"/>
      <c r="O45" s="254"/>
    </row>
    <row r="46" spans="2:15" ht="12.75">
      <c r="B46" s="224" t="s">
        <v>87</v>
      </c>
      <c r="C46" s="224"/>
      <c r="D46" s="297"/>
      <c r="E46" s="297"/>
      <c r="F46" s="297"/>
      <c r="G46" s="224" t="s">
        <v>3</v>
      </c>
      <c r="H46" s="252"/>
      <c r="I46" s="224" t="s">
        <v>64</v>
      </c>
      <c r="J46" s="251"/>
      <c r="K46" s="249"/>
      <c r="L46" s="249"/>
      <c r="M46" s="249"/>
      <c r="N46" s="253">
        <f>N47+N48+N49</f>
        <v>265344</v>
      </c>
      <c r="O46" s="254"/>
    </row>
    <row r="47" spans="2:15" ht="43.5" customHeight="1">
      <c r="B47" s="305" t="s">
        <v>137</v>
      </c>
      <c r="C47" s="305"/>
      <c r="D47" s="297">
        <v>1</v>
      </c>
      <c r="E47" s="297"/>
      <c r="F47" s="297"/>
      <c r="G47" s="251"/>
      <c r="H47" s="252">
        <v>225594</v>
      </c>
      <c r="I47" s="224"/>
      <c r="J47" s="251"/>
      <c r="K47" s="249"/>
      <c r="L47" s="249"/>
      <c r="M47" s="249"/>
      <c r="N47" s="255">
        <f>D47*H47</f>
        <v>225594</v>
      </c>
      <c r="O47" s="254"/>
    </row>
    <row r="48" spans="2:15" ht="30" customHeight="1">
      <c r="B48" s="305" t="s">
        <v>138</v>
      </c>
      <c r="C48" s="305"/>
      <c r="D48" s="297">
        <v>1</v>
      </c>
      <c r="E48" s="297"/>
      <c r="F48" s="297"/>
      <c r="G48" s="251"/>
      <c r="H48" s="252">
        <v>31800</v>
      </c>
      <c r="I48" s="224"/>
      <c r="J48" s="251"/>
      <c r="K48" s="249"/>
      <c r="L48" s="249"/>
      <c r="M48" s="249"/>
      <c r="N48" s="255">
        <f>D48*H48</f>
        <v>31800</v>
      </c>
      <c r="O48" s="254"/>
    </row>
    <row r="49" spans="2:15" ht="12.75">
      <c r="B49" s="305" t="s">
        <v>87</v>
      </c>
      <c r="C49" s="305"/>
      <c r="D49" s="297">
        <v>1</v>
      </c>
      <c r="E49" s="297"/>
      <c r="F49" s="297"/>
      <c r="G49" s="251" t="s">
        <v>3</v>
      </c>
      <c r="H49" s="252">
        <v>7950</v>
      </c>
      <c r="I49" s="251"/>
      <c r="J49" s="251" t="s">
        <v>5</v>
      </c>
      <c r="K49" s="249"/>
      <c r="L49" s="249"/>
      <c r="M49" s="249" t="s">
        <v>5</v>
      </c>
      <c r="N49" s="253">
        <v>7950</v>
      </c>
      <c r="O49" s="224"/>
    </row>
    <row r="50" spans="2:15" ht="12.7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ht="24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16" ht="12.75">
      <c r="B52" s="263" t="s">
        <v>22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117"/>
    </row>
    <row r="53" spans="2:16" ht="12.75">
      <c r="B53" s="265" t="s">
        <v>20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117"/>
    </row>
    <row r="54" spans="2:15" ht="15.75" customHeight="1">
      <c r="B54" s="261" t="s">
        <v>160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</row>
    <row r="55" spans="2:16" ht="13.5" thickBot="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 t="s">
        <v>2</v>
      </c>
      <c r="P55" s="115"/>
    </row>
    <row r="56" spans="2:17" ht="16.5" thickBot="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192">
        <f>O58+O77+O85+O87+O94</f>
        <v>1787608</v>
      </c>
      <c r="P56" s="119"/>
      <c r="Q56" s="77"/>
    </row>
    <row r="57" spans="2:16" ht="12.75">
      <c r="B57" s="55" t="s">
        <v>72</v>
      </c>
      <c r="C57" s="54"/>
      <c r="D57" s="54"/>
      <c r="E57" s="54"/>
      <c r="F57" s="6"/>
      <c r="G57" s="41"/>
      <c r="H57" s="41"/>
      <c r="I57" s="41"/>
      <c r="J57" s="6"/>
      <c r="K57" s="41"/>
      <c r="L57" s="41"/>
      <c r="M57" s="79"/>
      <c r="N57" s="188"/>
      <c r="O57" s="191"/>
      <c r="P57" s="27"/>
    </row>
    <row r="58" spans="2:16" ht="12.75">
      <c r="B58" s="144" t="s">
        <v>140</v>
      </c>
      <c r="C58" s="26"/>
      <c r="D58" s="26"/>
      <c r="E58" s="26"/>
      <c r="F58" s="45"/>
      <c r="G58" s="139"/>
      <c r="H58" s="139"/>
      <c r="I58" s="139"/>
      <c r="J58" s="45"/>
      <c r="K58" s="139"/>
      <c r="L58" s="139"/>
      <c r="M58" s="90"/>
      <c r="N58" s="231">
        <v>132018</v>
      </c>
      <c r="O58" s="235">
        <f>N58</f>
        <v>132018</v>
      </c>
      <c r="P58" s="27"/>
    </row>
    <row r="59" spans="2:16" ht="12.75">
      <c r="B59" s="144" t="s">
        <v>73</v>
      </c>
      <c r="C59" s="26"/>
      <c r="D59" s="26"/>
      <c r="E59" s="26"/>
      <c r="F59" s="8"/>
      <c r="G59" s="42"/>
      <c r="H59" s="42"/>
      <c r="I59" s="42"/>
      <c r="J59" s="8"/>
      <c r="K59" s="42"/>
      <c r="L59" s="42"/>
      <c r="M59" s="90"/>
      <c r="N59" s="27"/>
      <c r="O59" s="236"/>
      <c r="P59" s="27"/>
    </row>
    <row r="60" spans="2:16" ht="12.75">
      <c r="B60" s="144" t="s">
        <v>74</v>
      </c>
      <c r="C60" s="26"/>
      <c r="D60" s="26"/>
      <c r="E60" s="26"/>
      <c r="F60" s="8"/>
      <c r="G60" s="42"/>
      <c r="H60" s="42"/>
      <c r="I60" s="42"/>
      <c r="J60" s="8"/>
      <c r="K60" s="42"/>
      <c r="L60" s="42"/>
      <c r="M60" s="90"/>
      <c r="N60" s="27"/>
      <c r="O60" s="236"/>
      <c r="P60" s="27"/>
    </row>
    <row r="61" spans="2:16" ht="12.75">
      <c r="B61" s="144" t="s">
        <v>75</v>
      </c>
      <c r="C61" s="26"/>
      <c r="D61" s="26"/>
      <c r="E61" s="26"/>
      <c r="F61" s="8"/>
      <c r="G61" s="42"/>
      <c r="H61" s="42"/>
      <c r="I61" s="42"/>
      <c r="J61" s="8"/>
      <c r="K61" s="42"/>
      <c r="L61" s="42"/>
      <c r="M61" s="90"/>
      <c r="N61" s="27"/>
      <c r="O61" s="236"/>
      <c r="P61" s="27"/>
    </row>
    <row r="62" spans="2:16" ht="12.75">
      <c r="B62" s="144" t="s">
        <v>76</v>
      </c>
      <c r="C62" s="26"/>
      <c r="D62" s="26"/>
      <c r="E62" s="26"/>
      <c r="F62" s="8"/>
      <c r="G62" s="42"/>
      <c r="H62" s="42"/>
      <c r="I62" s="42"/>
      <c r="J62" s="8"/>
      <c r="K62" s="42"/>
      <c r="L62" s="42"/>
      <c r="M62" s="90"/>
      <c r="N62" s="27"/>
      <c r="O62" s="236"/>
      <c r="P62" s="27"/>
    </row>
    <row r="63" spans="2:16" ht="12.75">
      <c r="B63" s="144" t="s">
        <v>77</v>
      </c>
      <c r="C63" s="26"/>
      <c r="D63" s="26"/>
      <c r="E63" s="26"/>
      <c r="F63" s="8"/>
      <c r="G63" s="42"/>
      <c r="H63" s="42"/>
      <c r="I63" s="42"/>
      <c r="J63" s="8"/>
      <c r="K63" s="42"/>
      <c r="L63" s="42"/>
      <c r="M63" s="90"/>
      <c r="N63" s="27"/>
      <c r="O63" s="236"/>
      <c r="P63" s="27"/>
    </row>
    <row r="64" spans="2:16" ht="12.75">
      <c r="B64" s="144" t="s">
        <v>78</v>
      </c>
      <c r="C64" s="26"/>
      <c r="D64" s="26"/>
      <c r="E64" s="26"/>
      <c r="F64" s="8"/>
      <c r="G64" s="42"/>
      <c r="H64" s="42"/>
      <c r="I64" s="42"/>
      <c r="J64" s="8"/>
      <c r="K64" s="42"/>
      <c r="L64" s="42"/>
      <c r="M64" s="90"/>
      <c r="N64" s="27"/>
      <c r="O64" s="236"/>
      <c r="P64" s="27"/>
    </row>
    <row r="65" spans="2:16" ht="12.75">
      <c r="B65" s="144" t="s">
        <v>79</v>
      </c>
      <c r="C65" s="26"/>
      <c r="D65" s="26"/>
      <c r="E65" s="26"/>
      <c r="F65" s="8"/>
      <c r="G65" s="42"/>
      <c r="H65" s="42"/>
      <c r="I65" s="42"/>
      <c r="J65" s="8"/>
      <c r="K65" s="42"/>
      <c r="L65" s="42"/>
      <c r="M65" s="90"/>
      <c r="N65" s="27"/>
      <c r="O65" s="236"/>
      <c r="P65" s="27"/>
    </row>
    <row r="66" spans="2:16" ht="12.75">
      <c r="B66" s="144" t="s">
        <v>80</v>
      </c>
      <c r="C66" s="26"/>
      <c r="D66" s="26"/>
      <c r="E66" s="26"/>
      <c r="F66" s="8"/>
      <c r="G66" s="42"/>
      <c r="H66" s="42"/>
      <c r="I66" s="42"/>
      <c r="J66" s="8"/>
      <c r="K66" s="42"/>
      <c r="L66" s="42"/>
      <c r="M66" s="90"/>
      <c r="N66" s="27"/>
      <c r="O66" s="236"/>
      <c r="P66" s="27"/>
    </row>
    <row r="67" spans="2:16" ht="12.75">
      <c r="B67" s="56"/>
      <c r="C67" s="7"/>
      <c r="D67" s="7"/>
      <c r="E67" s="7"/>
      <c r="F67" s="8"/>
      <c r="G67" s="42"/>
      <c r="H67" s="42"/>
      <c r="I67" s="42"/>
      <c r="J67" s="8"/>
      <c r="K67" s="42"/>
      <c r="L67" s="42"/>
      <c r="M67" s="90" t="s">
        <v>5</v>
      </c>
      <c r="N67" s="185"/>
      <c r="O67" s="236"/>
      <c r="P67" s="27"/>
    </row>
    <row r="68" spans="2:16" ht="12.75">
      <c r="B68" s="56" t="s">
        <v>54</v>
      </c>
      <c r="C68" s="7"/>
      <c r="D68" s="7"/>
      <c r="E68" s="7"/>
      <c r="F68" s="20"/>
      <c r="G68" s="21"/>
      <c r="H68" s="21"/>
      <c r="I68" s="21">
        <v>10</v>
      </c>
      <c r="J68" s="20" t="s">
        <v>3</v>
      </c>
      <c r="K68" s="238">
        <v>1334.65</v>
      </c>
      <c r="L68" s="21"/>
      <c r="M68" s="107" t="s">
        <v>5</v>
      </c>
      <c r="N68" s="232">
        <f aca="true" t="shared" si="0" ref="N68:N76">I68*K68</f>
        <v>13346.5</v>
      </c>
      <c r="O68" s="236"/>
      <c r="P68" s="27"/>
    </row>
    <row r="69" spans="2:16" ht="12.75">
      <c r="B69" s="56" t="s">
        <v>55</v>
      </c>
      <c r="C69" s="7"/>
      <c r="D69" s="7"/>
      <c r="E69" s="7"/>
      <c r="F69" s="20"/>
      <c r="G69" s="21"/>
      <c r="H69" s="21"/>
      <c r="I69" s="21">
        <v>13</v>
      </c>
      <c r="J69" s="20" t="s">
        <v>3</v>
      </c>
      <c r="K69" s="238">
        <v>990</v>
      </c>
      <c r="L69" s="21"/>
      <c r="M69" s="107" t="s">
        <v>5</v>
      </c>
      <c r="N69" s="232">
        <f t="shared" si="0"/>
        <v>12870</v>
      </c>
      <c r="O69" s="236"/>
      <c r="P69" s="27"/>
    </row>
    <row r="70" spans="2:16" ht="12.75">
      <c r="B70" s="56" t="s">
        <v>56</v>
      </c>
      <c r="C70" s="186"/>
      <c r="D70" s="186"/>
      <c r="E70" s="186"/>
      <c r="F70" s="46"/>
      <c r="G70" s="180"/>
      <c r="H70" s="21"/>
      <c r="I70" s="21">
        <v>22</v>
      </c>
      <c r="J70" s="20" t="s">
        <v>3</v>
      </c>
      <c r="K70" s="238">
        <v>573.95</v>
      </c>
      <c r="L70" s="21"/>
      <c r="M70" s="107" t="s">
        <v>5</v>
      </c>
      <c r="N70" s="232">
        <f t="shared" si="0"/>
        <v>12626.900000000001</v>
      </c>
      <c r="O70" s="236"/>
      <c r="P70" s="27"/>
    </row>
    <row r="71" spans="2:16" ht="12.75">
      <c r="B71" s="56" t="s">
        <v>57</v>
      </c>
      <c r="C71" s="7"/>
      <c r="D71" s="7"/>
      <c r="E71" s="7"/>
      <c r="F71" s="20"/>
      <c r="G71" s="21"/>
      <c r="H71" s="21"/>
      <c r="I71" s="21">
        <v>22</v>
      </c>
      <c r="J71" s="20" t="s">
        <v>3</v>
      </c>
      <c r="K71" s="238">
        <v>553</v>
      </c>
      <c r="L71" s="21"/>
      <c r="M71" s="107" t="s">
        <v>5</v>
      </c>
      <c r="N71" s="232">
        <f t="shared" si="0"/>
        <v>12166</v>
      </c>
      <c r="O71" s="236"/>
      <c r="P71" s="27"/>
    </row>
    <row r="72" spans="2:16" ht="12.75">
      <c r="B72" s="56" t="s">
        <v>58</v>
      </c>
      <c r="C72" s="7"/>
      <c r="D72" s="7"/>
      <c r="E72" s="7"/>
      <c r="F72" s="20"/>
      <c r="G72" s="21"/>
      <c r="H72" s="21"/>
      <c r="I72" s="21">
        <v>2</v>
      </c>
      <c r="J72" s="20" t="s">
        <v>3</v>
      </c>
      <c r="K72" s="238">
        <v>8895</v>
      </c>
      <c r="L72" s="21"/>
      <c r="M72" s="107" t="s">
        <v>5</v>
      </c>
      <c r="N72" s="232">
        <f t="shared" si="0"/>
        <v>17790</v>
      </c>
      <c r="O72" s="236"/>
      <c r="P72" s="27"/>
    </row>
    <row r="73" spans="2:16" ht="12.75">
      <c r="B73" s="56" t="s">
        <v>59</v>
      </c>
      <c r="C73" s="186"/>
      <c r="D73" s="186"/>
      <c r="E73" s="186"/>
      <c r="F73" s="46"/>
      <c r="G73" s="180"/>
      <c r="H73" s="21"/>
      <c r="I73" s="21">
        <v>2</v>
      </c>
      <c r="J73" s="20" t="s">
        <v>3</v>
      </c>
      <c r="K73" s="238">
        <v>13950</v>
      </c>
      <c r="L73" s="21"/>
      <c r="M73" s="107" t="s">
        <v>5</v>
      </c>
      <c r="N73" s="232">
        <f t="shared" si="0"/>
        <v>27900</v>
      </c>
      <c r="O73" s="236"/>
      <c r="P73" s="27"/>
    </row>
    <row r="74" spans="2:16" ht="12.75">
      <c r="B74" s="56" t="s">
        <v>60</v>
      </c>
      <c r="C74" s="7"/>
      <c r="D74" s="7"/>
      <c r="E74" s="7"/>
      <c r="F74" s="20"/>
      <c r="G74" s="21"/>
      <c r="H74" s="21"/>
      <c r="I74" s="21">
        <v>2</v>
      </c>
      <c r="J74" s="20" t="s">
        <v>3</v>
      </c>
      <c r="K74" s="238">
        <v>3750</v>
      </c>
      <c r="L74" s="21"/>
      <c r="M74" s="107" t="s">
        <v>5</v>
      </c>
      <c r="N74" s="232">
        <f t="shared" si="0"/>
        <v>7500</v>
      </c>
      <c r="O74" s="236"/>
      <c r="P74" s="27"/>
    </row>
    <row r="75" spans="2:16" ht="12.75">
      <c r="B75" s="56" t="s">
        <v>61</v>
      </c>
      <c r="C75" s="7"/>
      <c r="D75" s="7"/>
      <c r="E75" s="7"/>
      <c r="F75" s="20"/>
      <c r="G75" s="21"/>
      <c r="H75" s="21"/>
      <c r="I75" s="21">
        <v>2</v>
      </c>
      <c r="J75" s="20" t="s">
        <v>3</v>
      </c>
      <c r="K75" s="238">
        <v>6695</v>
      </c>
      <c r="L75" s="21"/>
      <c r="M75" s="107" t="s">
        <v>5</v>
      </c>
      <c r="N75" s="232">
        <f t="shared" si="0"/>
        <v>13390</v>
      </c>
      <c r="O75" s="236"/>
      <c r="P75" s="27"/>
    </row>
    <row r="76" spans="2:16" ht="12.75">
      <c r="B76" s="56" t="s">
        <v>62</v>
      </c>
      <c r="C76" s="7"/>
      <c r="D76" s="7"/>
      <c r="E76" s="7"/>
      <c r="F76" s="20"/>
      <c r="G76" s="21"/>
      <c r="H76" s="21"/>
      <c r="I76" s="21">
        <v>1</v>
      </c>
      <c r="J76" s="20" t="s">
        <v>3</v>
      </c>
      <c r="K76" s="238">
        <v>27921.6</v>
      </c>
      <c r="L76" s="21"/>
      <c r="M76" s="107" t="s">
        <v>5</v>
      </c>
      <c r="N76" s="232">
        <f t="shared" si="0"/>
        <v>27921.6</v>
      </c>
      <c r="O76" s="236"/>
      <c r="P76" s="27"/>
    </row>
    <row r="77" spans="2:16" ht="12.75">
      <c r="B77" s="56"/>
      <c r="C77" s="7"/>
      <c r="D77" s="7"/>
      <c r="E77" s="7"/>
      <c r="F77" s="47"/>
      <c r="G77" s="145"/>
      <c r="H77" s="145"/>
      <c r="I77" s="21"/>
      <c r="J77" s="20"/>
      <c r="K77" s="238"/>
      <c r="L77" s="21"/>
      <c r="M77" s="107"/>
      <c r="N77" s="233">
        <f>N68+N69+N70+N71+N72+N73+N74+N75+N76</f>
        <v>145511</v>
      </c>
      <c r="O77" s="235">
        <f>N77</f>
        <v>145511</v>
      </c>
      <c r="P77" s="27"/>
    </row>
    <row r="78" spans="2:16" ht="12.75">
      <c r="B78" s="56"/>
      <c r="C78" s="7"/>
      <c r="D78" s="7"/>
      <c r="E78" s="7"/>
      <c r="F78" s="47"/>
      <c r="G78" s="145"/>
      <c r="H78" s="145"/>
      <c r="I78" s="21"/>
      <c r="J78" s="20"/>
      <c r="K78" s="238"/>
      <c r="L78" s="21"/>
      <c r="M78" s="107"/>
      <c r="N78" s="233"/>
      <c r="O78" s="236"/>
      <c r="P78" s="27"/>
    </row>
    <row r="79" spans="2:16" ht="12.75">
      <c r="B79" s="56" t="s">
        <v>81</v>
      </c>
      <c r="C79" s="7"/>
      <c r="D79" s="7"/>
      <c r="E79" s="7"/>
      <c r="F79" s="47"/>
      <c r="G79" s="145"/>
      <c r="H79" s="145"/>
      <c r="I79" s="21"/>
      <c r="J79" s="20"/>
      <c r="K79" s="238"/>
      <c r="L79" s="21"/>
      <c r="M79" s="107"/>
      <c r="N79" s="233"/>
      <c r="O79" s="236"/>
      <c r="P79" s="27"/>
    </row>
    <row r="80" spans="2:16" ht="12.75">
      <c r="B80" s="56" t="s">
        <v>116</v>
      </c>
      <c r="C80" s="7"/>
      <c r="D80" s="7"/>
      <c r="E80" s="7"/>
      <c r="F80" s="47"/>
      <c r="G80" s="145"/>
      <c r="H80" s="145"/>
      <c r="I80" s="21"/>
      <c r="J80" s="20"/>
      <c r="K80" s="238"/>
      <c r="L80" s="21"/>
      <c r="M80" s="107"/>
      <c r="N80" s="233">
        <v>1730</v>
      </c>
      <c r="O80" s="236"/>
      <c r="P80" s="27"/>
    </row>
    <row r="81" spans="2:16" ht="12.75">
      <c r="B81" s="56" t="s">
        <v>117</v>
      </c>
      <c r="C81" s="7"/>
      <c r="D81" s="7"/>
      <c r="E81" s="7"/>
      <c r="F81" s="47"/>
      <c r="G81" s="145"/>
      <c r="H81" s="145"/>
      <c r="I81" s="21"/>
      <c r="J81" s="20"/>
      <c r="K81" s="238"/>
      <c r="L81" s="21"/>
      <c r="M81" s="107"/>
      <c r="N81" s="233">
        <v>1700</v>
      </c>
      <c r="O81" s="236"/>
      <c r="P81" s="27"/>
    </row>
    <row r="82" spans="2:16" ht="12.75">
      <c r="B82" s="56" t="s">
        <v>118</v>
      </c>
      <c r="C82" s="7"/>
      <c r="D82" s="7"/>
      <c r="E82" s="7"/>
      <c r="F82" s="47"/>
      <c r="G82" s="145"/>
      <c r="H82" s="145"/>
      <c r="I82" s="21"/>
      <c r="J82" s="20"/>
      <c r="K82" s="238"/>
      <c r="L82" s="21"/>
      <c r="M82" s="107"/>
      <c r="N82" s="233">
        <v>1550</v>
      </c>
      <c r="O82" s="236"/>
      <c r="P82" s="27"/>
    </row>
    <row r="83" spans="2:16" ht="12.75">
      <c r="B83" s="56" t="s">
        <v>119</v>
      </c>
      <c r="C83" s="7"/>
      <c r="D83" s="7"/>
      <c r="E83" s="7"/>
      <c r="F83" s="47"/>
      <c r="G83" s="145"/>
      <c r="H83" s="145"/>
      <c r="I83" s="21"/>
      <c r="J83" s="20"/>
      <c r="K83" s="238"/>
      <c r="L83" s="21"/>
      <c r="M83" s="107"/>
      <c r="N83" s="233">
        <v>1530</v>
      </c>
      <c r="O83" s="236"/>
      <c r="P83" s="27"/>
    </row>
    <row r="84" spans="2:16" ht="12.75">
      <c r="B84" s="56"/>
      <c r="C84" s="7"/>
      <c r="D84" s="7"/>
      <c r="E84" s="7"/>
      <c r="F84" s="47"/>
      <c r="G84" s="145"/>
      <c r="H84" s="145"/>
      <c r="I84" s="21"/>
      <c r="J84" s="20"/>
      <c r="K84" s="238"/>
      <c r="L84" s="21"/>
      <c r="M84" s="107"/>
      <c r="N84" s="233"/>
      <c r="O84" s="236"/>
      <c r="P84" s="27"/>
    </row>
    <row r="85" spans="2:16" ht="12.75">
      <c r="B85" s="56" t="s">
        <v>65</v>
      </c>
      <c r="C85" s="7"/>
      <c r="D85" s="7"/>
      <c r="E85" s="7"/>
      <c r="F85" s="47"/>
      <c r="G85" s="145"/>
      <c r="H85" s="145"/>
      <c r="I85" s="21"/>
      <c r="J85" s="20"/>
      <c r="K85" s="238"/>
      <c r="L85" s="21"/>
      <c r="M85" s="107"/>
      <c r="N85" s="233">
        <v>6510</v>
      </c>
      <c r="O85" s="235">
        <f>N85</f>
        <v>6510</v>
      </c>
      <c r="P85" s="27"/>
    </row>
    <row r="86" spans="2:16" ht="12.75">
      <c r="B86" s="56"/>
      <c r="C86" s="7"/>
      <c r="D86" s="7"/>
      <c r="E86" s="7"/>
      <c r="F86" s="47"/>
      <c r="G86" s="146"/>
      <c r="H86" s="146"/>
      <c r="I86" s="21"/>
      <c r="J86" s="20"/>
      <c r="K86" s="238"/>
      <c r="L86" s="21"/>
      <c r="M86" s="107"/>
      <c r="N86" s="233"/>
      <c r="O86" s="236"/>
      <c r="P86" s="27"/>
    </row>
    <row r="87" spans="2:16" ht="12.75">
      <c r="B87" s="56" t="s">
        <v>81</v>
      </c>
      <c r="C87" s="7"/>
      <c r="D87" s="7"/>
      <c r="E87" s="7"/>
      <c r="F87" s="45"/>
      <c r="G87" s="139"/>
      <c r="H87" s="139"/>
      <c r="I87" s="139"/>
      <c r="J87" s="45"/>
      <c r="K87" s="239"/>
      <c r="L87" s="139"/>
      <c r="M87" s="90"/>
      <c r="N87" s="232">
        <f>N88+N89+N90</f>
        <v>105039</v>
      </c>
      <c r="O87" s="235">
        <f>N87</f>
        <v>105039</v>
      </c>
      <c r="P87" s="27"/>
    </row>
    <row r="88" spans="2:16" ht="12.75">
      <c r="B88" s="56" t="s">
        <v>139</v>
      </c>
      <c r="C88" s="7"/>
      <c r="D88" s="7"/>
      <c r="E88" s="7"/>
      <c r="F88" s="46"/>
      <c r="G88" s="180"/>
      <c r="H88" s="180"/>
      <c r="I88" s="180">
        <v>2</v>
      </c>
      <c r="J88" s="46"/>
      <c r="K88" s="240">
        <v>4539</v>
      </c>
      <c r="L88" s="180"/>
      <c r="M88" s="82"/>
      <c r="N88" s="232">
        <f>I88*K88</f>
        <v>9078</v>
      </c>
      <c r="O88" s="235"/>
      <c r="P88" s="27"/>
    </row>
    <row r="89" spans="2:16" ht="12.75">
      <c r="B89" s="28" t="s">
        <v>88</v>
      </c>
      <c r="C89" s="28"/>
      <c r="D89" s="28"/>
      <c r="E89" s="28"/>
      <c r="F89" s="8"/>
      <c r="G89" s="42"/>
      <c r="H89" s="42"/>
      <c r="I89" s="42"/>
      <c r="J89" s="8"/>
      <c r="K89" s="241"/>
      <c r="L89" s="42"/>
      <c r="M89" s="90"/>
      <c r="N89" s="231">
        <v>52220</v>
      </c>
      <c r="O89" s="236"/>
      <c r="P89" s="27"/>
    </row>
    <row r="90" spans="2:16" ht="12.75">
      <c r="B90" s="223" t="s">
        <v>82</v>
      </c>
      <c r="C90" s="223"/>
      <c r="D90" s="223"/>
      <c r="E90" s="223"/>
      <c r="F90" s="223"/>
      <c r="G90" s="224"/>
      <c r="H90" s="225"/>
      <c r="I90" s="225"/>
      <c r="J90" s="225"/>
      <c r="K90" s="234"/>
      <c r="L90" s="225"/>
      <c r="M90" s="225"/>
      <c r="N90" s="234">
        <v>43741</v>
      </c>
      <c r="O90" s="234"/>
      <c r="P90" s="27"/>
    </row>
    <row r="91" spans="2:16" ht="13.5" thickBot="1">
      <c r="B91" s="223"/>
      <c r="C91" s="223"/>
      <c r="D91" s="223"/>
      <c r="E91" s="223"/>
      <c r="F91" s="223"/>
      <c r="G91" s="224"/>
      <c r="H91" s="225"/>
      <c r="I91" s="225"/>
      <c r="J91" s="225"/>
      <c r="K91" s="234"/>
      <c r="L91" s="225"/>
      <c r="M91" s="225"/>
      <c r="N91" s="234"/>
      <c r="O91" s="234"/>
      <c r="P91" s="27"/>
    </row>
    <row r="92" spans="2:16" ht="12.75">
      <c r="B92" s="55" t="s">
        <v>72</v>
      </c>
      <c r="C92" s="54"/>
      <c r="D92" s="54"/>
      <c r="E92" s="54"/>
      <c r="F92" s="223"/>
      <c r="G92" s="224"/>
      <c r="H92" s="225"/>
      <c r="I92" s="225"/>
      <c r="J92" s="225"/>
      <c r="K92" s="234"/>
      <c r="L92" s="225"/>
      <c r="M92" s="225"/>
      <c r="N92" s="234"/>
      <c r="O92" s="234"/>
      <c r="P92" s="27"/>
    </row>
    <row r="93" spans="2:16" ht="12.75">
      <c r="B93" s="144" t="s">
        <v>141</v>
      </c>
      <c r="C93" s="26"/>
      <c r="D93" s="26"/>
      <c r="E93" s="26"/>
      <c r="F93" s="223"/>
      <c r="G93" s="224"/>
      <c r="H93" s="225"/>
      <c r="I93" s="225"/>
      <c r="J93" s="225"/>
      <c r="K93" s="224"/>
      <c r="L93" s="225"/>
      <c r="M93" s="225"/>
      <c r="N93" s="234"/>
      <c r="O93" s="234"/>
      <c r="P93" s="27"/>
    </row>
    <row r="94" spans="2:16" ht="12.75">
      <c r="B94" s="223" t="s">
        <v>142</v>
      </c>
      <c r="C94" s="223"/>
      <c r="D94" s="223"/>
      <c r="E94" s="223"/>
      <c r="F94" s="223"/>
      <c r="G94" s="224"/>
      <c r="H94" s="225"/>
      <c r="I94" s="225"/>
      <c r="J94" s="225"/>
      <c r="K94" s="224"/>
      <c r="L94" s="225"/>
      <c r="M94" s="225"/>
      <c r="N94" s="234">
        <v>1398530</v>
      </c>
      <c r="O94" s="237">
        <f>N94</f>
        <v>1398530</v>
      </c>
      <c r="P94" s="27"/>
    </row>
    <row r="95" spans="2:16" ht="12.75">
      <c r="B95" s="110"/>
      <c r="C95" s="110"/>
      <c r="D95" s="110"/>
      <c r="E95" s="110"/>
      <c r="F95" s="110"/>
      <c r="G95" s="27"/>
      <c r="H95" s="111"/>
      <c r="I95" s="111"/>
      <c r="J95" s="111"/>
      <c r="K95" s="27"/>
      <c r="L95" s="111"/>
      <c r="M95" s="111"/>
      <c r="N95" s="27"/>
      <c r="O95" s="226"/>
      <c r="P95" s="27"/>
    </row>
    <row r="96" spans="2:16" ht="12.75">
      <c r="B96" s="263" t="s">
        <v>15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121"/>
    </row>
    <row r="97" spans="2:16" ht="12.75">
      <c r="B97" s="262" t="s">
        <v>16</v>
      </c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118"/>
    </row>
    <row r="98" spans="2:15" ht="15.75" customHeight="1">
      <c r="B98" s="261" t="s">
        <v>160</v>
      </c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</row>
    <row r="99" spans="2:16" ht="13.5" thickBot="1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 t="s">
        <v>2</v>
      </c>
      <c r="P99" s="75"/>
    </row>
    <row r="100" spans="2:17" ht="15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192">
        <f>O108+O116</f>
        <v>171588</v>
      </c>
      <c r="P100" s="122"/>
      <c r="Q100" s="77"/>
    </row>
    <row r="101" spans="2:16" ht="12.75">
      <c r="B101" s="149"/>
      <c r="C101" s="148"/>
      <c r="D101" s="148"/>
      <c r="E101" s="148"/>
      <c r="F101" s="150"/>
      <c r="G101" s="151"/>
      <c r="H101" s="151"/>
      <c r="I101" s="151"/>
      <c r="J101" s="150"/>
      <c r="K101" s="151"/>
      <c r="L101" s="151"/>
      <c r="M101" s="152"/>
      <c r="N101" s="153"/>
      <c r="O101" s="154"/>
      <c r="P101" s="123"/>
    </row>
    <row r="102" spans="2:16" ht="12.75">
      <c r="B102" s="56"/>
      <c r="C102" s="7"/>
      <c r="D102" s="7"/>
      <c r="E102" s="7"/>
      <c r="F102" s="45"/>
      <c r="G102" s="42"/>
      <c r="H102" s="42"/>
      <c r="I102" s="42"/>
      <c r="J102" s="8"/>
      <c r="K102" s="42"/>
      <c r="L102" s="42"/>
      <c r="M102" s="90"/>
      <c r="N102" s="27"/>
      <c r="O102" s="177"/>
      <c r="P102" s="123"/>
    </row>
    <row r="103" spans="2:16" ht="12.75">
      <c r="B103" s="56" t="s">
        <v>48</v>
      </c>
      <c r="C103" s="7"/>
      <c r="D103" s="7"/>
      <c r="E103" s="7"/>
      <c r="F103" s="47"/>
      <c r="G103" s="145"/>
      <c r="H103" s="145"/>
      <c r="I103" s="21">
        <v>20</v>
      </c>
      <c r="J103" s="20" t="s">
        <v>3</v>
      </c>
      <c r="K103" s="238">
        <v>3430</v>
      </c>
      <c r="L103" s="21"/>
      <c r="M103" s="107" t="s">
        <v>5</v>
      </c>
      <c r="N103" s="243">
        <f>I103*K103</f>
        <v>68600</v>
      </c>
      <c r="O103" s="175"/>
      <c r="P103" s="123"/>
    </row>
    <row r="104" spans="2:16" ht="12.75">
      <c r="B104" s="56" t="s">
        <v>50</v>
      </c>
      <c r="C104" s="7"/>
      <c r="D104" s="7"/>
      <c r="E104" s="7"/>
      <c r="F104" s="8"/>
      <c r="G104" s="145"/>
      <c r="H104" s="145"/>
      <c r="I104" s="21">
        <v>17</v>
      </c>
      <c r="J104" s="20" t="s">
        <v>3</v>
      </c>
      <c r="K104" s="238">
        <v>2780</v>
      </c>
      <c r="L104" s="21"/>
      <c r="M104" s="107"/>
      <c r="N104" s="243">
        <f>I104*K104</f>
        <v>47260</v>
      </c>
      <c r="O104" s="175"/>
      <c r="P104" s="123"/>
    </row>
    <row r="105" spans="2:16" ht="12.75">
      <c r="B105" s="56" t="s">
        <v>49</v>
      </c>
      <c r="C105" s="7"/>
      <c r="D105" s="7"/>
      <c r="E105" s="7"/>
      <c r="F105" s="20"/>
      <c r="G105" s="145"/>
      <c r="H105" s="145"/>
      <c r="I105" s="21">
        <v>6</v>
      </c>
      <c r="J105" s="20">
        <v>3453.83</v>
      </c>
      <c r="K105" s="238">
        <v>3453.67</v>
      </c>
      <c r="L105" s="21"/>
      <c r="M105" s="107" t="s">
        <v>5</v>
      </c>
      <c r="N105" s="243">
        <f>I105*K105-0.02</f>
        <v>20722</v>
      </c>
      <c r="O105" s="120"/>
      <c r="P105" s="123"/>
    </row>
    <row r="106" spans="2:16" ht="12.75">
      <c r="B106" s="143" t="s">
        <v>51</v>
      </c>
      <c r="C106" s="23"/>
      <c r="D106" s="23"/>
      <c r="E106" s="23"/>
      <c r="F106" s="10"/>
      <c r="G106" s="145"/>
      <c r="H106" s="145"/>
      <c r="I106" s="21">
        <v>5</v>
      </c>
      <c r="J106" s="20" t="s">
        <v>3</v>
      </c>
      <c r="K106" s="238">
        <v>1856</v>
      </c>
      <c r="L106" s="21"/>
      <c r="M106" s="107" t="s">
        <v>5</v>
      </c>
      <c r="N106" s="243">
        <f>I106*K106</f>
        <v>9280</v>
      </c>
      <c r="O106" s="120"/>
      <c r="P106" s="123"/>
    </row>
    <row r="107" spans="2:16" ht="12.75">
      <c r="B107" s="143" t="s">
        <v>52</v>
      </c>
      <c r="C107" s="23"/>
      <c r="D107" s="23"/>
      <c r="E107" s="23"/>
      <c r="F107" s="10"/>
      <c r="G107" s="145"/>
      <c r="H107" s="145"/>
      <c r="I107" s="21">
        <v>4</v>
      </c>
      <c r="J107" s="20" t="s">
        <v>3</v>
      </c>
      <c r="K107" s="238">
        <v>1300</v>
      </c>
      <c r="L107" s="21"/>
      <c r="M107" s="107" t="s">
        <v>5</v>
      </c>
      <c r="N107" s="243">
        <f>I107*K107</f>
        <v>5200</v>
      </c>
      <c r="O107" s="120"/>
      <c r="P107" s="123"/>
    </row>
    <row r="108" spans="2:16" ht="12.75">
      <c r="B108" s="143"/>
      <c r="C108" s="23"/>
      <c r="D108" s="23"/>
      <c r="E108" s="23"/>
      <c r="F108" s="10"/>
      <c r="G108" s="145"/>
      <c r="H108" s="145"/>
      <c r="I108" s="21"/>
      <c r="J108" s="20"/>
      <c r="K108" s="238"/>
      <c r="L108" s="21"/>
      <c r="M108" s="107"/>
      <c r="N108" s="243">
        <f>N103+N104+N105+N106+N107</f>
        <v>151062</v>
      </c>
      <c r="O108" s="246">
        <f>N108</f>
        <v>151062</v>
      </c>
      <c r="P108" s="123"/>
    </row>
    <row r="109" spans="2:16" ht="12.75">
      <c r="B109" s="143"/>
      <c r="C109" s="23"/>
      <c r="D109" s="23"/>
      <c r="E109" s="23"/>
      <c r="F109" s="10"/>
      <c r="G109" s="145"/>
      <c r="H109" s="21"/>
      <c r="I109" s="21"/>
      <c r="J109" s="20"/>
      <c r="K109" s="238"/>
      <c r="L109" s="21"/>
      <c r="M109" s="107"/>
      <c r="N109" s="243"/>
      <c r="O109" s="120"/>
      <c r="P109" s="123"/>
    </row>
    <row r="110" spans="2:16" ht="12.75">
      <c r="B110" s="143" t="s">
        <v>89</v>
      </c>
      <c r="C110" s="23"/>
      <c r="D110" s="23"/>
      <c r="E110" s="23"/>
      <c r="F110" s="140"/>
      <c r="G110" s="146"/>
      <c r="H110" s="139"/>
      <c r="I110" s="139"/>
      <c r="J110" s="45" t="s">
        <v>3</v>
      </c>
      <c r="K110" s="239"/>
      <c r="L110" s="139"/>
      <c r="M110" s="83"/>
      <c r="N110" s="244"/>
      <c r="O110" s="120"/>
      <c r="P110" s="123"/>
    </row>
    <row r="111" spans="2:16" ht="12.75" hidden="1">
      <c r="B111" s="143"/>
      <c r="C111" s="23"/>
      <c r="D111" s="23"/>
      <c r="E111" s="23"/>
      <c r="F111" s="10"/>
      <c r="G111" s="145"/>
      <c r="H111" s="189"/>
      <c r="I111" s="189"/>
      <c r="J111" s="10" t="s">
        <v>3</v>
      </c>
      <c r="K111" s="242"/>
      <c r="L111" s="189"/>
      <c r="M111" s="190"/>
      <c r="N111" s="245">
        <f>I111*K111</f>
        <v>0</v>
      </c>
      <c r="O111" s="120"/>
      <c r="P111" s="123"/>
    </row>
    <row r="112" spans="2:16" ht="12.75" hidden="1">
      <c r="B112" s="143"/>
      <c r="C112" s="23"/>
      <c r="D112" s="23"/>
      <c r="E112" s="23"/>
      <c r="F112" s="10"/>
      <c r="G112" s="145"/>
      <c r="H112" s="189"/>
      <c r="I112" s="189"/>
      <c r="J112" s="10" t="s">
        <v>3</v>
      </c>
      <c r="K112" s="242"/>
      <c r="L112" s="189"/>
      <c r="M112" s="190"/>
      <c r="N112" s="245">
        <f>I112*K112</f>
        <v>0</v>
      </c>
      <c r="O112" s="120"/>
      <c r="P112" s="123"/>
    </row>
    <row r="113" spans="2:16" ht="12.75">
      <c r="B113" s="143" t="s">
        <v>120</v>
      </c>
      <c r="C113" s="23"/>
      <c r="D113" s="23"/>
      <c r="E113" s="23"/>
      <c r="F113" s="10"/>
      <c r="G113" s="145"/>
      <c r="H113" s="189"/>
      <c r="I113" s="189">
        <v>1</v>
      </c>
      <c r="J113" s="10" t="s">
        <v>3</v>
      </c>
      <c r="K113" s="242">
        <v>17937</v>
      </c>
      <c r="L113" s="189"/>
      <c r="M113" s="190"/>
      <c r="N113" s="245">
        <f>I113*K113</f>
        <v>17937</v>
      </c>
      <c r="O113" s="120"/>
      <c r="P113" s="123"/>
    </row>
    <row r="114" spans="2:16" ht="12.75">
      <c r="B114" s="143" t="s">
        <v>84</v>
      </c>
      <c r="C114" s="23"/>
      <c r="D114" s="23"/>
      <c r="E114" s="23"/>
      <c r="F114" s="10"/>
      <c r="G114" s="145"/>
      <c r="H114" s="189"/>
      <c r="I114" s="189">
        <v>1</v>
      </c>
      <c r="J114" s="10" t="s">
        <v>3</v>
      </c>
      <c r="K114" s="242">
        <v>2589</v>
      </c>
      <c r="L114" s="189"/>
      <c r="M114" s="190"/>
      <c r="N114" s="245">
        <f>I114*K114</f>
        <v>2589</v>
      </c>
      <c r="O114" s="120"/>
      <c r="P114" s="123"/>
    </row>
    <row r="115" spans="2:16" ht="0.75" customHeight="1">
      <c r="B115" s="143"/>
      <c r="C115" s="23"/>
      <c r="D115" s="23"/>
      <c r="E115" s="23"/>
      <c r="F115" s="10"/>
      <c r="G115" s="145"/>
      <c r="H115" s="189"/>
      <c r="I115" s="189"/>
      <c r="J115" s="10" t="s">
        <v>3</v>
      </c>
      <c r="K115" s="189"/>
      <c r="L115" s="189"/>
      <c r="M115" s="190"/>
      <c r="N115" s="25"/>
      <c r="O115" s="120"/>
      <c r="P115" s="123"/>
    </row>
    <row r="116" spans="2:16" ht="13.5" customHeight="1" thickBot="1">
      <c r="B116" s="214" t="s">
        <v>65</v>
      </c>
      <c r="C116" s="215"/>
      <c r="D116" s="215"/>
      <c r="E116" s="215"/>
      <c r="F116" s="216"/>
      <c r="G116" s="217"/>
      <c r="H116" s="217"/>
      <c r="I116" s="217"/>
      <c r="J116" s="216" t="s">
        <v>3</v>
      </c>
      <c r="K116" s="217"/>
      <c r="L116" s="217"/>
      <c r="M116" s="218"/>
      <c r="N116" s="219"/>
      <c r="O116" s="247">
        <f>N114+N113</f>
        <v>20526</v>
      </c>
      <c r="P116" s="123"/>
    </row>
    <row r="117" spans="2:16" ht="12.75" hidden="1">
      <c r="B117" s="209"/>
      <c r="C117" s="28"/>
      <c r="D117" s="28"/>
      <c r="E117" s="28"/>
      <c r="F117" s="174"/>
      <c r="G117" s="210"/>
      <c r="H117" s="211"/>
      <c r="I117" s="211"/>
      <c r="J117" s="212" t="s">
        <v>3</v>
      </c>
      <c r="K117" s="211"/>
      <c r="L117" s="211"/>
      <c r="M117" s="147" t="s">
        <v>5</v>
      </c>
      <c r="N117" s="213">
        <f aca="true" t="shared" si="1" ref="N117:N122">I117*K117</f>
        <v>0</v>
      </c>
      <c r="O117" s="120"/>
      <c r="P117" s="123"/>
    </row>
    <row r="118" spans="2:16" ht="12.75" hidden="1">
      <c r="B118" s="143"/>
      <c r="C118" s="23"/>
      <c r="D118" s="23"/>
      <c r="E118" s="23"/>
      <c r="F118" s="10"/>
      <c r="G118" s="145"/>
      <c r="H118" s="21"/>
      <c r="I118" s="21"/>
      <c r="J118" s="20" t="s">
        <v>3</v>
      </c>
      <c r="K118" s="21"/>
      <c r="L118" s="21"/>
      <c r="M118" s="107" t="s">
        <v>5</v>
      </c>
      <c r="N118" s="22">
        <f t="shared" si="1"/>
        <v>0</v>
      </c>
      <c r="O118" s="120"/>
      <c r="P118" s="123"/>
    </row>
    <row r="119" spans="2:16" ht="12.75" hidden="1">
      <c r="B119" s="143"/>
      <c r="C119" s="23"/>
      <c r="D119" s="23"/>
      <c r="E119" s="23"/>
      <c r="F119" s="10"/>
      <c r="G119" s="145"/>
      <c r="H119" s="139"/>
      <c r="I119" s="139"/>
      <c r="J119" s="45" t="s">
        <v>3</v>
      </c>
      <c r="K119" s="139"/>
      <c r="L119" s="139"/>
      <c r="M119" s="90" t="s">
        <v>5</v>
      </c>
      <c r="N119" s="22">
        <f t="shared" si="1"/>
        <v>0</v>
      </c>
      <c r="O119" s="120"/>
      <c r="P119" s="123"/>
    </row>
    <row r="120" spans="2:16" ht="12.75" hidden="1">
      <c r="B120" s="143"/>
      <c r="C120" s="23"/>
      <c r="D120" s="23"/>
      <c r="E120" s="23"/>
      <c r="F120" s="10"/>
      <c r="G120" s="145"/>
      <c r="H120" s="173"/>
      <c r="I120" s="173"/>
      <c r="J120" s="47" t="s">
        <v>3</v>
      </c>
      <c r="K120" s="173"/>
      <c r="L120" s="173"/>
      <c r="M120" s="90" t="s">
        <v>5</v>
      </c>
      <c r="N120" s="22">
        <f t="shared" si="1"/>
        <v>0</v>
      </c>
      <c r="O120" s="120"/>
      <c r="P120" s="123"/>
    </row>
    <row r="121" spans="2:16" ht="12.75" hidden="1">
      <c r="B121" s="143"/>
      <c r="C121" s="23"/>
      <c r="D121" s="23"/>
      <c r="E121" s="23"/>
      <c r="F121" s="10"/>
      <c r="G121" s="145"/>
      <c r="H121" s="42"/>
      <c r="I121" s="42"/>
      <c r="J121" s="8" t="s">
        <v>3</v>
      </c>
      <c r="K121" s="42"/>
      <c r="L121" s="42"/>
      <c r="M121" s="90" t="s">
        <v>5</v>
      </c>
      <c r="N121" s="22">
        <f t="shared" si="1"/>
        <v>0</v>
      </c>
      <c r="O121" s="120"/>
      <c r="P121" s="123"/>
    </row>
    <row r="122" spans="2:16" ht="12.75" hidden="1">
      <c r="B122" s="56"/>
      <c r="C122" s="7"/>
      <c r="D122" s="7"/>
      <c r="E122" s="7"/>
      <c r="F122" s="20"/>
      <c r="G122" s="21"/>
      <c r="H122" s="21"/>
      <c r="I122" s="21"/>
      <c r="J122" s="20" t="s">
        <v>3</v>
      </c>
      <c r="K122" s="21"/>
      <c r="L122" s="21"/>
      <c r="M122" s="107" t="s">
        <v>5</v>
      </c>
      <c r="N122" s="22">
        <f t="shared" si="1"/>
        <v>0</v>
      </c>
      <c r="O122" s="120"/>
      <c r="P122" s="123"/>
    </row>
    <row r="123" spans="2:16" ht="12.75" hidden="1">
      <c r="B123" s="56"/>
      <c r="C123" s="7"/>
      <c r="D123" s="7"/>
      <c r="E123" s="7"/>
      <c r="F123" s="45"/>
      <c r="G123" s="139"/>
      <c r="H123" s="139"/>
      <c r="I123" s="139"/>
      <c r="J123" s="45"/>
      <c r="K123" s="139"/>
      <c r="L123" s="139"/>
      <c r="M123" s="181"/>
      <c r="N123" s="22"/>
      <c r="O123" s="120"/>
      <c r="P123" s="123"/>
    </row>
    <row r="124" spans="2:16" ht="12.75" hidden="1">
      <c r="B124" s="56"/>
      <c r="C124" s="7"/>
      <c r="D124" s="7"/>
      <c r="E124" s="7"/>
      <c r="F124" s="8"/>
      <c r="G124" s="42"/>
      <c r="H124" s="42"/>
      <c r="I124" s="42"/>
      <c r="J124" s="8"/>
      <c r="K124" s="42"/>
      <c r="L124" s="42"/>
      <c r="M124" s="90"/>
      <c r="N124" s="22"/>
      <c r="O124" s="120"/>
      <c r="P124" s="123"/>
    </row>
    <row r="125" spans="2:15" ht="12.75">
      <c r="B125" s="110"/>
      <c r="C125" s="110"/>
      <c r="D125" s="110"/>
      <c r="E125" s="110"/>
      <c r="F125" s="110"/>
      <c r="G125" s="27"/>
      <c r="H125" s="111"/>
      <c r="I125" s="111"/>
      <c r="J125" s="111"/>
      <c r="K125" s="27"/>
      <c r="L125" s="111"/>
      <c r="M125" s="111"/>
      <c r="N125" s="27"/>
      <c r="O125" s="159"/>
    </row>
    <row r="126" ht="12.75">
      <c r="C126" s="1"/>
    </row>
    <row r="127" spans="1:15" ht="12.75">
      <c r="A127" s="113"/>
      <c r="B127" s="270" t="s">
        <v>70</v>
      </c>
      <c r="C127" s="270"/>
      <c r="D127" s="112" t="s">
        <v>17</v>
      </c>
      <c r="E127" s="270" t="s">
        <v>67</v>
      </c>
      <c r="F127" s="270"/>
      <c r="G127" s="270"/>
      <c r="H127" s="270"/>
      <c r="I127" s="270"/>
      <c r="J127" s="112"/>
      <c r="K127" s="113"/>
      <c r="L127" s="113"/>
      <c r="M127" s="113"/>
      <c r="N127" s="113"/>
      <c r="O127" s="113"/>
    </row>
    <row r="128" spans="1:15" ht="12.75">
      <c r="A128" s="113"/>
      <c r="B128" s="114"/>
      <c r="C128" s="114"/>
      <c r="D128" s="114"/>
      <c r="E128" s="112" t="s">
        <v>18</v>
      </c>
      <c r="F128" s="112"/>
      <c r="G128" s="112"/>
      <c r="H128" s="114"/>
      <c r="I128" s="114"/>
      <c r="J128" s="114"/>
      <c r="K128" s="113"/>
      <c r="L128" s="113"/>
      <c r="M128" s="113"/>
      <c r="N128" s="113" t="s">
        <v>23</v>
      </c>
      <c r="O128" s="113"/>
    </row>
    <row r="129" spans="1:15" ht="12.7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3"/>
      <c r="L129" s="113"/>
      <c r="M129" s="113"/>
      <c r="N129" s="113"/>
      <c r="O129" s="113"/>
    </row>
    <row r="130" spans="1:15" ht="12.75">
      <c r="A130" s="113"/>
      <c r="B130" s="270" t="s">
        <v>69</v>
      </c>
      <c r="C130" s="270"/>
      <c r="D130" s="112" t="s">
        <v>17</v>
      </c>
      <c r="E130" s="270" t="s">
        <v>68</v>
      </c>
      <c r="F130" s="270"/>
      <c r="G130" s="270"/>
      <c r="H130" s="270"/>
      <c r="I130" s="270"/>
      <c r="J130" s="112"/>
      <c r="K130" s="113"/>
      <c r="L130" s="113"/>
      <c r="M130" s="113"/>
      <c r="N130" s="113"/>
      <c r="O130" s="113"/>
    </row>
    <row r="131" spans="1:15" ht="12.75">
      <c r="A131" s="113"/>
      <c r="B131" s="113"/>
      <c r="C131" s="113"/>
      <c r="D131" s="113"/>
      <c r="E131" s="112" t="s">
        <v>18</v>
      </c>
      <c r="F131" s="112"/>
      <c r="G131" s="112"/>
      <c r="H131" s="113"/>
      <c r="I131" s="113"/>
      <c r="J131" s="113"/>
      <c r="K131" s="113"/>
      <c r="L131" s="113"/>
      <c r="M131" s="113"/>
      <c r="N131" s="113"/>
      <c r="O131" s="113"/>
    </row>
  </sheetData>
  <sheetProtection/>
  <mergeCells count="47">
    <mergeCell ref="B49:C49"/>
    <mergeCell ref="B47:C47"/>
    <mergeCell ref="D47:F47"/>
    <mergeCell ref="B48:C48"/>
    <mergeCell ref="D48:F48"/>
    <mergeCell ref="D9:F9"/>
    <mergeCell ref="D10:F10"/>
    <mergeCell ref="B17:N17"/>
    <mergeCell ref="B14:O14"/>
    <mergeCell ref="D11:F11"/>
    <mergeCell ref="B13:O13"/>
    <mergeCell ref="B15:O15"/>
    <mergeCell ref="C18:D18"/>
    <mergeCell ref="B41:N41"/>
    <mergeCell ref="D34:F34"/>
    <mergeCell ref="B26:O26"/>
    <mergeCell ref="B31:N31"/>
    <mergeCell ref="B1:O1"/>
    <mergeCell ref="E127:I127"/>
    <mergeCell ref="B7:N7"/>
    <mergeCell ref="D8:F8"/>
    <mergeCell ref="B3:O3"/>
    <mergeCell ref="B4:O4"/>
    <mergeCell ref="B5:O5"/>
    <mergeCell ref="D49:F49"/>
    <mergeCell ref="B30:N30"/>
    <mergeCell ref="B28:O28"/>
    <mergeCell ref="B42:N42"/>
    <mergeCell ref="B54:O54"/>
    <mergeCell ref="D33:F33"/>
    <mergeCell ref="B39:O39"/>
    <mergeCell ref="B52:O52"/>
    <mergeCell ref="B38:O38"/>
    <mergeCell ref="D43:F43"/>
    <mergeCell ref="B53:O53"/>
    <mergeCell ref="D44:F44"/>
    <mergeCell ref="D46:F46"/>
    <mergeCell ref="E130:I130"/>
    <mergeCell ref="F18:N18"/>
    <mergeCell ref="D32:F32"/>
    <mergeCell ref="B127:C127"/>
    <mergeCell ref="B130:C130"/>
    <mergeCell ref="B98:O98"/>
    <mergeCell ref="B97:O97"/>
    <mergeCell ref="B37:O37"/>
    <mergeCell ref="B96:O96"/>
    <mergeCell ref="B27:O27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1" r:id="rId1"/>
  <rowBreaks count="1" manualBreakCount="1">
    <brk id="62" min="1" max="14" man="1"/>
  </rowBreaks>
  <colBreaks count="1" manualBreakCount="1">
    <brk id="15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N20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375" style="0" customWidth="1"/>
    <col min="5" max="5" width="4.625" style="0" customWidth="1"/>
    <col min="6" max="6" width="5.375" style="0" customWidth="1"/>
    <col min="8" max="8" width="3.75390625" style="0" customWidth="1"/>
    <col min="9" max="9" width="6.125" style="0" customWidth="1"/>
    <col min="11" max="11" width="3.875" style="0" customWidth="1"/>
    <col min="12" max="12" width="4.625" style="0" customWidth="1"/>
    <col min="13" max="13" width="5.75390625" style="0" customWidth="1"/>
    <col min="14" max="14" width="10.75390625" style="0" customWidth="1"/>
  </cols>
  <sheetData>
    <row r="1" spans="1:14" ht="48" customHeight="1">
      <c r="A1" s="285" t="s">
        <v>145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263" t="s">
        <v>13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12.75">
      <c r="A4" s="265" t="s">
        <v>121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12.75">
      <c r="A5" s="265" t="s">
        <v>95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 t="s">
        <v>2</v>
      </c>
    </row>
    <row r="7" spans="1:14" ht="13.5" thickBo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4">
        <f>J8+J9+J10</f>
        <v>4740</v>
      </c>
    </row>
    <row r="8" spans="1:14" ht="12.75">
      <c r="A8" s="306" t="s">
        <v>131</v>
      </c>
      <c r="B8" s="307"/>
      <c r="C8" s="307"/>
      <c r="D8" s="307"/>
      <c r="E8" s="307"/>
      <c r="F8" s="307"/>
      <c r="G8" s="79">
        <v>350</v>
      </c>
      <c r="H8" s="188" t="s">
        <v>3</v>
      </c>
      <c r="I8" s="79">
        <v>6</v>
      </c>
      <c r="J8" s="308">
        <f>G8*I8</f>
        <v>2100</v>
      </c>
      <c r="K8" s="308"/>
      <c r="L8" s="308"/>
      <c r="M8" s="309"/>
      <c r="N8" s="80"/>
    </row>
    <row r="9" spans="1:14" ht="12.75">
      <c r="A9" s="227" t="s">
        <v>157</v>
      </c>
      <c r="B9" s="228"/>
      <c r="C9" s="228"/>
      <c r="D9" s="228"/>
      <c r="E9" s="228"/>
      <c r="F9" s="228"/>
      <c r="G9" s="228">
        <v>440</v>
      </c>
      <c r="H9" s="228" t="s">
        <v>3</v>
      </c>
      <c r="I9" s="228">
        <v>6</v>
      </c>
      <c r="J9" s="310">
        <f>G9*I9</f>
        <v>2640</v>
      </c>
      <c r="K9" s="310"/>
      <c r="L9" s="310"/>
      <c r="M9" s="311"/>
      <c r="N9" s="33"/>
    </row>
    <row r="10" spans="1:14" ht="13.5" thickBot="1">
      <c r="A10" s="312" t="s">
        <v>158</v>
      </c>
      <c r="B10" s="313"/>
      <c r="C10" s="313"/>
      <c r="D10" s="313"/>
      <c r="E10" s="229"/>
      <c r="F10" s="229"/>
      <c r="G10" s="229">
        <v>509.64</v>
      </c>
      <c r="H10" s="229" t="s">
        <v>3</v>
      </c>
      <c r="I10" s="229"/>
      <c r="J10" s="314">
        <f>G10*I10</f>
        <v>0</v>
      </c>
      <c r="K10" s="314"/>
      <c r="L10" s="314"/>
      <c r="M10" s="315"/>
      <c r="N10" s="95"/>
    </row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2.7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2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155"/>
    </row>
    <row r="14" spans="1:14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96"/>
    </row>
    <row r="15" spans="1:14" ht="25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2.75">
      <c r="A16" s="270" t="s">
        <v>70</v>
      </c>
      <c r="B16" s="270"/>
      <c r="C16" s="112" t="s">
        <v>17</v>
      </c>
      <c r="D16" s="270" t="s">
        <v>67</v>
      </c>
      <c r="E16" s="270"/>
      <c r="F16" s="270"/>
      <c r="G16" s="270"/>
      <c r="H16" s="270"/>
      <c r="I16" s="112"/>
      <c r="J16" s="113"/>
      <c r="K16" s="113"/>
      <c r="L16" s="113"/>
      <c r="M16" s="113"/>
      <c r="N16" s="113"/>
    </row>
    <row r="17" spans="1:14" ht="12.75">
      <c r="A17" s="114"/>
      <c r="B17" s="114"/>
      <c r="C17" s="114"/>
      <c r="D17" s="112" t="s">
        <v>18</v>
      </c>
      <c r="E17" s="112"/>
      <c r="F17" s="112"/>
      <c r="G17" s="114"/>
      <c r="H17" s="114"/>
      <c r="I17" s="114"/>
      <c r="J17" s="113"/>
      <c r="K17" s="113"/>
      <c r="L17" s="113"/>
      <c r="M17" s="113"/>
      <c r="N17" s="113"/>
    </row>
    <row r="18" spans="1:14" ht="12.75">
      <c r="A18" s="114"/>
      <c r="B18" s="114"/>
      <c r="C18" s="114"/>
      <c r="D18" s="114"/>
      <c r="E18" s="114"/>
      <c r="F18" s="114"/>
      <c r="G18" s="114"/>
      <c r="H18" s="114"/>
      <c r="I18" s="114"/>
      <c r="J18" s="113"/>
      <c r="K18" s="113"/>
      <c r="L18" s="113"/>
      <c r="M18" s="113"/>
      <c r="N18" s="113"/>
    </row>
    <row r="19" spans="1:14" ht="12.75">
      <c r="A19" s="270" t="s">
        <v>69</v>
      </c>
      <c r="B19" s="270"/>
      <c r="C19" s="112" t="s">
        <v>17</v>
      </c>
      <c r="D19" s="270" t="s">
        <v>68</v>
      </c>
      <c r="E19" s="270"/>
      <c r="F19" s="270"/>
      <c r="G19" s="270"/>
      <c r="H19" s="270"/>
      <c r="I19" s="112"/>
      <c r="J19" s="113"/>
      <c r="K19" s="113"/>
      <c r="L19" s="113"/>
      <c r="M19" s="113"/>
      <c r="N19" s="113"/>
    </row>
    <row r="20" spans="1:14" ht="12.75">
      <c r="A20" s="113"/>
      <c r="B20" s="113"/>
      <c r="C20" s="113"/>
      <c r="D20" s="112" t="s">
        <v>18</v>
      </c>
      <c r="E20" s="112"/>
      <c r="F20" s="112"/>
      <c r="G20" s="113"/>
      <c r="H20" s="113"/>
      <c r="I20" s="113"/>
      <c r="J20" s="113"/>
      <c r="K20" s="113"/>
      <c r="L20" s="113"/>
      <c r="M20" s="113"/>
      <c r="N20" s="113"/>
    </row>
  </sheetData>
  <sheetProtection/>
  <mergeCells count="14">
    <mergeCell ref="A19:B19"/>
    <mergeCell ref="D19:H19"/>
    <mergeCell ref="A10:D10"/>
    <mergeCell ref="J10:M10"/>
    <mergeCell ref="A16:B16"/>
    <mergeCell ref="D16:H16"/>
    <mergeCell ref="A1:N1"/>
    <mergeCell ref="A3:N3"/>
    <mergeCell ref="A4:N4"/>
    <mergeCell ref="A5:N5"/>
    <mergeCell ref="A7:M7"/>
    <mergeCell ref="A8:F8"/>
    <mergeCell ref="J8:M8"/>
    <mergeCell ref="J9:M9"/>
  </mergeCells>
  <printOptions/>
  <pageMargins left="0.45" right="0.4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1:P24"/>
  <sheetViews>
    <sheetView view="pageBreakPreview" zoomScaleSheetLayoutView="100" zoomScalePageLayoutView="0" workbookViewId="0" topLeftCell="C1">
      <selection activeCell="B1" sqref="B1:O24"/>
    </sheetView>
  </sheetViews>
  <sheetFormatPr defaultColWidth="9.00390625" defaultRowHeight="12.75"/>
  <cols>
    <col min="1" max="1" width="0.2421875" style="72" customWidth="1"/>
    <col min="2" max="2" width="13.625" style="72" customWidth="1"/>
    <col min="3" max="3" width="14.125" style="72" customWidth="1"/>
    <col min="4" max="4" width="6.375" style="72" customWidth="1"/>
    <col min="5" max="5" width="1.625" style="72" customWidth="1"/>
    <col min="6" max="6" width="7.625" style="72" customWidth="1"/>
    <col min="7" max="7" width="2.25390625" style="72" customWidth="1"/>
    <col min="8" max="8" width="10.003906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0.00390625" style="72" customWidth="1"/>
    <col min="15" max="15" width="11.00390625" style="72" customWidth="1"/>
    <col min="16" max="16" width="9.25390625" style="72" customWidth="1"/>
    <col min="17" max="16384" width="9.125" style="72" customWidth="1"/>
  </cols>
  <sheetData>
    <row r="1" spans="2:15" ht="54" customHeight="1">
      <c r="B1" s="319" t="s">
        <v>144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63" t="s">
        <v>13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5.75" customHeight="1">
      <c r="B4" s="265" t="s">
        <v>122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2:15" ht="15.75" customHeight="1">
      <c r="B5" s="265" t="s">
        <v>132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2:15" ht="15.7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15" ht="17.25" customHeigh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4">
        <f>H8</f>
        <v>129442.1</v>
      </c>
    </row>
    <row r="8" spans="2:16" ht="12.75">
      <c r="B8" s="306" t="s">
        <v>123</v>
      </c>
      <c r="C8" s="307"/>
      <c r="D8" s="307"/>
      <c r="E8" s="307"/>
      <c r="F8" s="307"/>
      <c r="G8" s="307"/>
      <c r="H8" s="79">
        <v>129442.1</v>
      </c>
      <c r="I8" s="79"/>
      <c r="J8" s="79"/>
      <c r="K8" s="317"/>
      <c r="L8" s="317"/>
      <c r="M8" s="317"/>
      <c r="N8" s="317"/>
      <c r="O8" s="80"/>
      <c r="P8" s="96"/>
    </row>
    <row r="9" spans="2:15" ht="12.75">
      <c r="B9" s="106"/>
      <c r="C9" s="7"/>
      <c r="D9" s="201"/>
      <c r="E9" s="201"/>
      <c r="F9" s="202"/>
      <c r="G9" s="107"/>
      <c r="H9" s="20"/>
      <c r="I9" s="107"/>
      <c r="J9" s="107"/>
      <c r="K9" s="318"/>
      <c r="L9" s="318"/>
      <c r="M9" s="318"/>
      <c r="N9" s="318"/>
      <c r="O9" s="33"/>
    </row>
    <row r="10" spans="2:15" ht="13.5" thickBot="1">
      <c r="B10" s="105"/>
      <c r="C10" s="94"/>
      <c r="D10" s="203"/>
      <c r="E10" s="203"/>
      <c r="F10" s="204"/>
      <c r="G10" s="93"/>
      <c r="H10" s="94"/>
      <c r="I10" s="93"/>
      <c r="J10" s="93"/>
      <c r="K10" s="316"/>
      <c r="L10" s="316"/>
      <c r="M10" s="316"/>
      <c r="N10" s="316"/>
      <c r="O10" s="95"/>
    </row>
    <row r="11" spans="2:15" ht="17.2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5" ht="12.7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2:15" ht="24.75" customHeight="1">
      <c r="B13" s="263" t="s">
        <v>15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2:15" ht="16.5" customHeight="1">
      <c r="B14" s="265" t="s">
        <v>16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2:15" ht="18.75" customHeight="1">
      <c r="B15" s="265" t="s">
        <v>132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</row>
    <row r="16" spans="2:15" ht="16.5" customHeight="1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 t="s">
        <v>2</v>
      </c>
    </row>
    <row r="17" spans="2:15" ht="24.75" customHeight="1" thickBot="1"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4">
        <f>H18</f>
        <v>30174.7</v>
      </c>
    </row>
    <row r="18" spans="2:15" ht="24.75" customHeight="1">
      <c r="B18" s="306" t="s">
        <v>124</v>
      </c>
      <c r="C18" s="307"/>
      <c r="D18" s="307"/>
      <c r="E18" s="307"/>
      <c r="F18" s="307"/>
      <c r="G18" s="307"/>
      <c r="H18" s="79">
        <v>30174.7</v>
      </c>
      <c r="I18" s="79"/>
      <c r="J18" s="79"/>
      <c r="K18" s="317"/>
      <c r="L18" s="317"/>
      <c r="M18" s="317"/>
      <c r="N18" s="317"/>
      <c r="O18" s="80"/>
    </row>
    <row r="19" spans="2:15" s="113" customFormat="1" ht="13.5" thickBot="1">
      <c r="B19" s="105"/>
      <c r="C19" s="94"/>
      <c r="D19" s="203"/>
      <c r="E19" s="203"/>
      <c r="F19" s="204"/>
      <c r="G19" s="93"/>
      <c r="H19" s="94"/>
      <c r="I19" s="93"/>
      <c r="J19" s="93"/>
      <c r="K19" s="316"/>
      <c r="L19" s="316"/>
      <c r="M19" s="316"/>
      <c r="N19" s="316"/>
      <c r="O19" s="95"/>
    </row>
    <row r="20" spans="2:10" s="113" customFormat="1" ht="12.75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2:10" s="113" customFormat="1" ht="12.75">
      <c r="B21" s="114" t="s">
        <v>125</v>
      </c>
      <c r="C21" s="114"/>
      <c r="D21" s="114"/>
      <c r="E21" s="114" t="s">
        <v>126</v>
      </c>
      <c r="F21" s="114"/>
      <c r="G21" s="114"/>
      <c r="H21" s="114"/>
      <c r="I21" s="114"/>
      <c r="J21" s="114"/>
    </row>
    <row r="22" spans="2:10" s="113" customFormat="1" ht="12.75">
      <c r="B22" s="114"/>
      <c r="C22" s="114"/>
      <c r="D22" s="114"/>
      <c r="E22" s="114"/>
      <c r="F22" s="114"/>
      <c r="G22" s="114"/>
      <c r="H22" s="114"/>
      <c r="I22" s="114"/>
      <c r="J22" s="114"/>
    </row>
    <row r="23" spans="2:10" s="113" customFormat="1" ht="12.75">
      <c r="B23" s="270" t="s">
        <v>69</v>
      </c>
      <c r="C23" s="270"/>
      <c r="D23" s="112" t="s">
        <v>17</v>
      </c>
      <c r="E23" s="270" t="s">
        <v>68</v>
      </c>
      <c r="F23" s="270"/>
      <c r="G23" s="270"/>
      <c r="H23" s="270"/>
      <c r="I23" s="270"/>
      <c r="J23" s="112"/>
    </row>
    <row r="24" spans="5:7" s="113" customFormat="1" ht="12.75">
      <c r="E24" s="112" t="s">
        <v>18</v>
      </c>
      <c r="F24" s="112"/>
      <c r="G24" s="112"/>
    </row>
    <row r="25" s="113" customFormat="1" ht="12.75"/>
  </sheetData>
  <sheetProtection/>
  <mergeCells count="18">
    <mergeCell ref="K10:N10"/>
    <mergeCell ref="B1:O1"/>
    <mergeCell ref="B3:O3"/>
    <mergeCell ref="B4:O4"/>
    <mergeCell ref="B5:O5"/>
    <mergeCell ref="B7:N7"/>
    <mergeCell ref="B8:G8"/>
    <mergeCell ref="K8:N8"/>
    <mergeCell ref="K9:N9"/>
    <mergeCell ref="B23:C23"/>
    <mergeCell ref="E23:I23"/>
    <mergeCell ref="B13:O13"/>
    <mergeCell ref="B14:O14"/>
    <mergeCell ref="B15:O15"/>
    <mergeCell ref="B17:N17"/>
    <mergeCell ref="B18:G18"/>
    <mergeCell ref="K19:N19"/>
    <mergeCell ref="K18:N18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B1:Q53"/>
  <sheetViews>
    <sheetView view="pageBreakPreview" zoomScaleSheetLayoutView="100" zoomScalePageLayoutView="0" workbookViewId="0" topLeftCell="A1">
      <selection activeCell="K41" sqref="K41:N41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5.00390625" style="72" customWidth="1"/>
    <col min="4" max="4" width="6.375" style="72" customWidth="1"/>
    <col min="5" max="5" width="1.625" style="72" customWidth="1"/>
    <col min="6" max="6" width="14.875" style="72" customWidth="1"/>
    <col min="7" max="7" width="2.25390625" style="72" customWidth="1"/>
    <col min="8" max="8" width="8.00390625" style="72" customWidth="1"/>
    <col min="9" max="9" width="7.00390625" style="72" customWidth="1"/>
    <col min="10" max="10" width="1.625" style="72" customWidth="1"/>
    <col min="11" max="11" width="10.625" style="72" customWidth="1"/>
    <col min="12" max="12" width="5.75390625" style="72" customWidth="1"/>
    <col min="13" max="13" width="1.625" style="72" customWidth="1"/>
    <col min="14" max="14" width="10.00390625" style="72" customWidth="1"/>
    <col min="15" max="15" width="14.75390625" style="72" customWidth="1"/>
    <col min="16" max="16" width="9.25390625" style="72" customWidth="1"/>
    <col min="17" max="17" width="11.75390625" style="72" customWidth="1"/>
    <col min="18" max="16384" width="9.125" style="72" customWidth="1"/>
  </cols>
  <sheetData>
    <row r="1" spans="2:15" ht="56.25" customHeight="1">
      <c r="B1" s="285" t="s">
        <v>143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2:15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customHeight="1">
      <c r="B3" s="264" t="s">
        <v>15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5.75" customHeight="1">
      <c r="B4" s="262" t="s">
        <v>16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2:15" ht="15.75" customHeight="1">
      <c r="B5" s="265" t="s">
        <v>96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2:15" ht="15.7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2</v>
      </c>
    </row>
    <row r="7" spans="2:15" ht="17.25" customHeight="1" thickBo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07">
        <f>ROUND(K9+K10+K12+K13+K14+K15+K30+K31+K32+K33+K34+K35+K39+K40,)</f>
        <v>1543443</v>
      </c>
    </row>
    <row r="8" spans="2:17" ht="12.75">
      <c r="B8" s="306" t="s">
        <v>97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142"/>
      <c r="N8" s="142"/>
      <c r="O8" s="33"/>
      <c r="Q8" s="96"/>
    </row>
    <row r="9" spans="2:15" ht="25.5">
      <c r="B9" s="205" t="s">
        <v>113</v>
      </c>
      <c r="C9" s="29">
        <v>15</v>
      </c>
      <c r="D9" s="74" t="s">
        <v>19</v>
      </c>
      <c r="E9" s="74" t="s">
        <v>3</v>
      </c>
      <c r="F9" s="125">
        <v>22.5</v>
      </c>
      <c r="G9" s="90" t="s">
        <v>3</v>
      </c>
      <c r="H9" s="98">
        <v>170</v>
      </c>
      <c r="I9" s="84" t="s">
        <v>21</v>
      </c>
      <c r="J9" s="90" t="s">
        <v>5</v>
      </c>
      <c r="K9" s="320">
        <f>ROUND(C9*F9*H9,2)</f>
        <v>57375</v>
      </c>
      <c r="L9" s="320"/>
      <c r="M9" s="320"/>
      <c r="N9" s="320"/>
      <c r="O9" s="33"/>
    </row>
    <row r="10" spans="2:15" ht="25.5">
      <c r="B10" s="205" t="s">
        <v>114</v>
      </c>
      <c r="C10" s="29">
        <v>29</v>
      </c>
      <c r="D10" s="74" t="s">
        <v>19</v>
      </c>
      <c r="E10" s="74" t="s">
        <v>3</v>
      </c>
      <c r="F10" s="125">
        <v>32.5</v>
      </c>
      <c r="G10" s="90" t="s">
        <v>3</v>
      </c>
      <c r="H10" s="230">
        <v>170</v>
      </c>
      <c r="I10" s="84" t="s">
        <v>21</v>
      </c>
      <c r="J10" s="90" t="s">
        <v>5</v>
      </c>
      <c r="K10" s="320">
        <f>ROUND(C10*F10*H10,0)</f>
        <v>160225</v>
      </c>
      <c r="L10" s="320"/>
      <c r="M10" s="320"/>
      <c r="N10" s="320"/>
      <c r="O10" s="33"/>
    </row>
    <row r="11" spans="2:15" ht="25.5" hidden="1">
      <c r="B11" s="205" t="s">
        <v>115</v>
      </c>
      <c r="C11" s="29"/>
      <c r="D11" s="74" t="s">
        <v>19</v>
      </c>
      <c r="E11" s="74" t="s">
        <v>3</v>
      </c>
      <c r="F11" s="125">
        <v>32.5</v>
      </c>
      <c r="G11" s="90" t="s">
        <v>3</v>
      </c>
      <c r="H11" s="98">
        <v>170</v>
      </c>
      <c r="I11" s="84" t="s">
        <v>21</v>
      </c>
      <c r="J11" s="90" t="s">
        <v>5</v>
      </c>
      <c r="K11" s="327">
        <f>ROUND(C11*F11*H11,2)</f>
        <v>0</v>
      </c>
      <c r="L11" s="327"/>
      <c r="M11" s="327"/>
      <c r="N11" s="327"/>
      <c r="O11" s="33"/>
    </row>
    <row r="12" spans="2:15" ht="12.75">
      <c r="B12" s="206" t="s">
        <v>107</v>
      </c>
      <c r="C12" s="29">
        <v>2</v>
      </c>
      <c r="D12" s="74" t="s">
        <v>19</v>
      </c>
      <c r="E12" s="74" t="s">
        <v>3</v>
      </c>
      <c r="F12" s="125">
        <v>45</v>
      </c>
      <c r="G12" s="90" t="s">
        <v>3</v>
      </c>
      <c r="H12" s="98">
        <v>170</v>
      </c>
      <c r="I12" s="84" t="s">
        <v>21</v>
      </c>
      <c r="J12" s="90" t="s">
        <v>5</v>
      </c>
      <c r="K12" s="320">
        <f>ROUND(C12*F12*H12,2)</f>
        <v>15300</v>
      </c>
      <c r="L12" s="320"/>
      <c r="M12" s="320"/>
      <c r="N12" s="320"/>
      <c r="O12" s="33"/>
    </row>
    <row r="13" spans="2:15" ht="12.75">
      <c r="B13" s="206" t="s">
        <v>107</v>
      </c>
      <c r="C13" s="29">
        <v>1</v>
      </c>
      <c r="D13" s="115" t="s">
        <v>19</v>
      </c>
      <c r="E13" s="115" t="s">
        <v>3</v>
      </c>
      <c r="F13" s="125">
        <v>65</v>
      </c>
      <c r="G13" s="90" t="s">
        <v>3</v>
      </c>
      <c r="H13" s="98">
        <v>170</v>
      </c>
      <c r="I13" s="147" t="s">
        <v>21</v>
      </c>
      <c r="J13" s="90"/>
      <c r="K13" s="320">
        <f>ROUND(C13*F13*H13,2)</f>
        <v>11050</v>
      </c>
      <c r="L13" s="320"/>
      <c r="M13" s="320"/>
      <c r="N13" s="320"/>
      <c r="O13" s="33"/>
    </row>
    <row r="14" spans="2:15" ht="12.75">
      <c r="B14" s="206" t="s">
        <v>109</v>
      </c>
      <c r="C14" s="29"/>
      <c r="D14" s="74" t="s">
        <v>19</v>
      </c>
      <c r="E14" s="74" t="s">
        <v>3</v>
      </c>
      <c r="F14" s="125">
        <v>65</v>
      </c>
      <c r="G14" s="90" t="s">
        <v>3</v>
      </c>
      <c r="H14" s="98">
        <v>170</v>
      </c>
      <c r="I14" s="84" t="s">
        <v>21</v>
      </c>
      <c r="J14" s="90" t="s">
        <v>5</v>
      </c>
      <c r="K14" s="320">
        <f>ROUND(C14*F14*H14,2)</f>
        <v>0</v>
      </c>
      <c r="L14" s="320"/>
      <c r="M14" s="320"/>
      <c r="N14" s="320"/>
      <c r="O14" s="220"/>
    </row>
    <row r="15" spans="2:15" ht="12.75">
      <c r="B15" s="206" t="s">
        <v>109</v>
      </c>
      <c r="C15" s="29">
        <v>12</v>
      </c>
      <c r="D15" s="74" t="s">
        <v>19</v>
      </c>
      <c r="E15" s="74" t="s">
        <v>3</v>
      </c>
      <c r="F15" s="125">
        <v>45</v>
      </c>
      <c r="G15" s="90" t="s">
        <v>3</v>
      </c>
      <c r="H15" s="98">
        <v>170</v>
      </c>
      <c r="I15" s="84" t="s">
        <v>21</v>
      </c>
      <c r="J15" s="90" t="s">
        <v>5</v>
      </c>
      <c r="K15" s="320">
        <f>ROUND(C15*F15*H15,2)</f>
        <v>91800</v>
      </c>
      <c r="L15" s="320"/>
      <c r="M15" s="320"/>
      <c r="N15" s="320"/>
      <c r="O15" s="33"/>
    </row>
    <row r="16" spans="2:15" ht="16.5" thickBot="1">
      <c r="B16" s="104"/>
      <c r="C16" s="29"/>
      <c r="D16" s="74"/>
      <c r="E16" s="74"/>
      <c r="F16" s="125"/>
      <c r="G16" s="90"/>
      <c r="H16" s="98"/>
      <c r="I16" s="84"/>
      <c r="J16" s="90"/>
      <c r="K16" s="323"/>
      <c r="L16" s="323"/>
      <c r="M16" s="323"/>
      <c r="N16" s="323"/>
      <c r="O16" s="33"/>
    </row>
    <row r="17" spans="2:17" ht="12.75">
      <c r="B17" s="306" t="s">
        <v>98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142"/>
      <c r="N17" s="142"/>
      <c r="O17" s="33"/>
      <c r="Q17" s="96"/>
    </row>
    <row r="18" spans="2:15" ht="13.5" customHeight="1" hidden="1">
      <c r="B18" s="328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"/>
    </row>
    <row r="19" spans="2:15" ht="12.75" customHeight="1" hidden="1">
      <c r="B19" s="104"/>
      <c r="C19" s="29"/>
      <c r="D19" s="74"/>
      <c r="E19" s="74"/>
      <c r="F19" s="125"/>
      <c r="G19" s="90"/>
      <c r="H19" s="98"/>
      <c r="I19" s="84"/>
      <c r="J19" s="90"/>
      <c r="K19" s="327"/>
      <c r="L19" s="327"/>
      <c r="M19" s="327"/>
      <c r="N19" s="327"/>
      <c r="O19" s="33"/>
    </row>
    <row r="20" spans="2:15" ht="12.75" customHeight="1" hidden="1">
      <c r="B20" s="86"/>
      <c r="C20" s="24"/>
      <c r="D20" s="74"/>
      <c r="E20" s="74"/>
      <c r="F20" s="36"/>
      <c r="G20" s="90"/>
      <c r="H20" s="14"/>
      <c r="I20" s="84"/>
      <c r="J20" s="90"/>
      <c r="K20" s="327"/>
      <c r="L20" s="327"/>
      <c r="M20" s="327"/>
      <c r="N20" s="327"/>
      <c r="O20" s="33"/>
    </row>
    <row r="21" spans="2:15" ht="12.75" customHeight="1" hidden="1">
      <c r="B21" s="86"/>
      <c r="C21" s="24"/>
      <c r="D21" s="74"/>
      <c r="E21" s="74"/>
      <c r="F21" s="36"/>
      <c r="G21" s="90"/>
      <c r="H21" s="14"/>
      <c r="I21" s="84"/>
      <c r="J21" s="90"/>
      <c r="K21" s="142"/>
      <c r="L21" s="142"/>
      <c r="M21" s="142"/>
      <c r="N21" s="142"/>
      <c r="O21" s="33"/>
    </row>
    <row r="22" spans="2:15" ht="12.75" customHeight="1" hidden="1"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160"/>
    </row>
    <row r="23" spans="2:15" ht="12.75" customHeight="1" hidden="1">
      <c r="B23" s="161"/>
      <c r="C23" s="162"/>
      <c r="D23" s="74"/>
      <c r="E23" s="74"/>
      <c r="F23" s="163"/>
      <c r="G23" s="90"/>
      <c r="H23" s="164"/>
      <c r="I23" s="84"/>
      <c r="J23" s="90"/>
      <c r="K23" s="324"/>
      <c r="L23" s="324"/>
      <c r="M23" s="324"/>
      <c r="N23" s="324"/>
      <c r="O23" s="160"/>
    </row>
    <row r="24" spans="2:15" ht="12.75" hidden="1">
      <c r="B24" s="157"/>
      <c r="C24" s="156"/>
      <c r="D24" s="74"/>
      <c r="E24" s="74"/>
      <c r="F24" s="166"/>
      <c r="G24" s="90"/>
      <c r="H24" s="167"/>
      <c r="I24" s="84"/>
      <c r="J24" s="90"/>
      <c r="K24" s="324"/>
      <c r="L24" s="324"/>
      <c r="M24" s="324"/>
      <c r="N24" s="324"/>
      <c r="O24" s="160"/>
    </row>
    <row r="25" spans="2:15" ht="12.75" hidden="1">
      <c r="B25" s="157"/>
      <c r="C25" s="156"/>
      <c r="D25" s="74"/>
      <c r="E25" s="74"/>
      <c r="F25" s="166"/>
      <c r="G25" s="90"/>
      <c r="H25" s="167"/>
      <c r="I25" s="84"/>
      <c r="J25" s="90"/>
      <c r="K25" s="165"/>
      <c r="L25" s="165"/>
      <c r="M25" s="165"/>
      <c r="N25" s="165"/>
      <c r="O25" s="160"/>
    </row>
    <row r="26" spans="2:15" ht="12.75" hidden="1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160"/>
    </row>
    <row r="27" spans="2:15" ht="12.75" hidden="1">
      <c r="B27" s="161"/>
      <c r="C27" s="162"/>
      <c r="D27" s="74"/>
      <c r="E27" s="74"/>
      <c r="F27" s="163"/>
      <c r="G27" s="90"/>
      <c r="H27" s="164"/>
      <c r="I27" s="84"/>
      <c r="J27" s="90"/>
      <c r="K27" s="324"/>
      <c r="L27" s="324"/>
      <c r="M27" s="324"/>
      <c r="N27" s="324"/>
      <c r="O27" s="160"/>
    </row>
    <row r="28" spans="2:15" ht="12.75" hidden="1">
      <c r="B28" s="157"/>
      <c r="C28" s="156"/>
      <c r="D28" s="74"/>
      <c r="E28" s="74"/>
      <c r="F28" s="166"/>
      <c r="G28" s="90"/>
      <c r="H28" s="167"/>
      <c r="I28" s="84"/>
      <c r="J28" s="90"/>
      <c r="K28" s="324"/>
      <c r="L28" s="324"/>
      <c r="M28" s="324"/>
      <c r="N28" s="324"/>
      <c r="O28" s="160"/>
    </row>
    <row r="29" spans="2:15" ht="12.75" hidden="1">
      <c r="B29" s="157"/>
      <c r="C29" s="156"/>
      <c r="D29" s="74"/>
      <c r="E29" s="74"/>
      <c r="F29" s="166"/>
      <c r="G29" s="90"/>
      <c r="H29" s="167"/>
      <c r="I29" s="84"/>
      <c r="J29" s="90"/>
      <c r="K29" s="165"/>
      <c r="L29" s="165"/>
      <c r="M29" s="165"/>
      <c r="N29" s="165"/>
      <c r="O29" s="160"/>
    </row>
    <row r="30" spans="2:15" ht="25.5">
      <c r="B30" s="205" t="s">
        <v>106</v>
      </c>
      <c r="C30" s="156"/>
      <c r="D30" s="115" t="s">
        <v>19</v>
      </c>
      <c r="E30" s="115" t="s">
        <v>3</v>
      </c>
      <c r="F30" s="36" t="s">
        <v>105</v>
      </c>
      <c r="G30" s="27" t="s">
        <v>3</v>
      </c>
      <c r="H30" s="167">
        <v>170</v>
      </c>
      <c r="I30" s="147" t="s">
        <v>90</v>
      </c>
      <c r="J30" s="90"/>
      <c r="K30" s="321">
        <f>(C30*F30*H30)</f>
        <v>0</v>
      </c>
      <c r="L30" s="321"/>
      <c r="M30" s="321"/>
      <c r="N30" s="322"/>
      <c r="O30" s="160"/>
    </row>
    <row r="31" spans="2:15" ht="12.75">
      <c r="B31" s="206" t="s">
        <v>99</v>
      </c>
      <c r="C31" s="156">
        <v>39</v>
      </c>
      <c r="D31" s="115" t="s">
        <v>19</v>
      </c>
      <c r="E31" s="115" t="s">
        <v>3</v>
      </c>
      <c r="F31" s="36" t="s">
        <v>159</v>
      </c>
      <c r="G31" s="27" t="s">
        <v>3</v>
      </c>
      <c r="H31" s="167">
        <v>170</v>
      </c>
      <c r="I31" s="147" t="s">
        <v>21</v>
      </c>
      <c r="J31" s="90"/>
      <c r="K31" s="321">
        <f aca="true" t="shared" si="0" ref="K31:K42">C31*F31*H31</f>
        <v>430950</v>
      </c>
      <c r="L31" s="321"/>
      <c r="M31" s="321"/>
      <c r="N31" s="322"/>
      <c r="O31" s="160"/>
    </row>
    <row r="32" spans="2:15" ht="12.75">
      <c r="B32" s="206" t="s">
        <v>99</v>
      </c>
      <c r="C32" s="156">
        <v>31</v>
      </c>
      <c r="D32" s="115" t="s">
        <v>19</v>
      </c>
      <c r="E32" s="115" t="s">
        <v>3</v>
      </c>
      <c r="F32" s="36" t="s">
        <v>105</v>
      </c>
      <c r="G32" s="27" t="s">
        <v>3</v>
      </c>
      <c r="H32" s="167">
        <v>170</v>
      </c>
      <c r="I32" s="147" t="s">
        <v>21</v>
      </c>
      <c r="J32" s="90"/>
      <c r="K32" s="321">
        <f t="shared" si="0"/>
        <v>131750</v>
      </c>
      <c r="L32" s="321"/>
      <c r="M32" s="321"/>
      <c r="N32" s="322"/>
      <c r="O32" s="160"/>
    </row>
    <row r="33" spans="2:15" ht="25.5">
      <c r="B33" s="205" t="s">
        <v>104</v>
      </c>
      <c r="C33" s="156">
        <v>11</v>
      </c>
      <c r="D33" s="115" t="s">
        <v>19</v>
      </c>
      <c r="E33" s="115" t="s">
        <v>3</v>
      </c>
      <c r="F33" s="36" t="s">
        <v>102</v>
      </c>
      <c r="G33" s="27" t="s">
        <v>3</v>
      </c>
      <c r="H33" s="167">
        <v>170</v>
      </c>
      <c r="I33" s="147" t="s">
        <v>21</v>
      </c>
      <c r="J33" s="195">
        <f>C33*F33*H33</f>
        <v>65450</v>
      </c>
      <c r="K33" s="321">
        <f t="shared" si="0"/>
        <v>65450</v>
      </c>
      <c r="L33" s="321"/>
      <c r="M33" s="321"/>
      <c r="N33" s="322"/>
      <c r="O33" s="160"/>
    </row>
    <row r="34" spans="2:15" ht="12.75">
      <c r="B34" s="206" t="s">
        <v>100</v>
      </c>
      <c r="C34" s="156">
        <v>1</v>
      </c>
      <c r="D34" s="115" t="s">
        <v>19</v>
      </c>
      <c r="E34" s="74"/>
      <c r="F34" s="36" t="s">
        <v>91</v>
      </c>
      <c r="G34" s="27" t="s">
        <v>3</v>
      </c>
      <c r="H34" s="167">
        <v>170</v>
      </c>
      <c r="I34" s="147" t="s">
        <v>21</v>
      </c>
      <c r="J34" s="90"/>
      <c r="K34" s="321">
        <f t="shared" si="0"/>
        <v>8500</v>
      </c>
      <c r="L34" s="321"/>
      <c r="M34" s="321"/>
      <c r="N34" s="322"/>
      <c r="O34" s="160"/>
    </row>
    <row r="35" spans="2:15" ht="12" customHeight="1">
      <c r="B35" s="206" t="s">
        <v>100</v>
      </c>
      <c r="C35" s="156">
        <v>4</v>
      </c>
      <c r="D35" s="115" t="s">
        <v>19</v>
      </c>
      <c r="E35" s="115" t="s">
        <v>3</v>
      </c>
      <c r="F35" s="36" t="s">
        <v>103</v>
      </c>
      <c r="G35" s="27" t="s">
        <v>3</v>
      </c>
      <c r="H35" s="167">
        <v>170</v>
      </c>
      <c r="I35" s="147" t="s">
        <v>21</v>
      </c>
      <c r="J35" s="90"/>
      <c r="K35" s="321">
        <f t="shared" si="0"/>
        <v>47600</v>
      </c>
      <c r="L35" s="321"/>
      <c r="M35" s="321"/>
      <c r="N35" s="322"/>
      <c r="O35" s="160"/>
    </row>
    <row r="36" spans="2:15" ht="12.75" hidden="1">
      <c r="B36" s="206" t="s">
        <v>108</v>
      </c>
      <c r="C36" s="156"/>
      <c r="D36" s="115" t="s">
        <v>19</v>
      </c>
      <c r="E36" s="115" t="s">
        <v>3</v>
      </c>
      <c r="F36" s="36" t="s">
        <v>91</v>
      </c>
      <c r="G36" s="27" t="s">
        <v>3</v>
      </c>
      <c r="H36" s="167">
        <v>170</v>
      </c>
      <c r="I36" s="147" t="s">
        <v>21</v>
      </c>
      <c r="J36" s="90"/>
      <c r="K36" s="324">
        <f t="shared" si="0"/>
        <v>0</v>
      </c>
      <c r="L36" s="324"/>
      <c r="M36" s="324"/>
      <c r="N36" s="325"/>
      <c r="O36" s="160"/>
    </row>
    <row r="37" spans="2:15" ht="12.75" hidden="1">
      <c r="B37" s="206" t="s">
        <v>108</v>
      </c>
      <c r="C37" s="156"/>
      <c r="D37" s="115" t="s">
        <v>19</v>
      </c>
      <c r="E37" s="115" t="s">
        <v>3</v>
      </c>
      <c r="F37" s="36" t="s">
        <v>91</v>
      </c>
      <c r="G37" s="27" t="s">
        <v>3</v>
      </c>
      <c r="H37" s="167">
        <v>170</v>
      </c>
      <c r="I37" s="147" t="s">
        <v>21</v>
      </c>
      <c r="J37" s="90"/>
      <c r="K37" s="324">
        <f t="shared" si="0"/>
        <v>0</v>
      </c>
      <c r="L37" s="324"/>
      <c r="M37" s="324"/>
      <c r="N37" s="325"/>
      <c r="O37" s="160"/>
    </row>
    <row r="38" spans="2:15" ht="12.75" hidden="1">
      <c r="B38" s="206" t="s">
        <v>108</v>
      </c>
      <c r="C38" s="156"/>
      <c r="D38" s="115" t="s">
        <v>19</v>
      </c>
      <c r="E38" s="115" t="s">
        <v>3</v>
      </c>
      <c r="F38" s="36" t="s">
        <v>103</v>
      </c>
      <c r="G38" s="27" t="s">
        <v>3</v>
      </c>
      <c r="H38" s="167">
        <v>170</v>
      </c>
      <c r="I38" s="147" t="s">
        <v>21</v>
      </c>
      <c r="J38" s="90"/>
      <c r="K38" s="324">
        <f t="shared" si="0"/>
        <v>0</v>
      </c>
      <c r="L38" s="324"/>
      <c r="M38" s="324"/>
      <c r="N38" s="325"/>
      <c r="O38" s="160"/>
    </row>
    <row r="39" spans="2:15" ht="25.5">
      <c r="B39" s="205" t="s">
        <v>110</v>
      </c>
      <c r="C39" s="156">
        <v>17</v>
      </c>
      <c r="D39" s="115" t="s">
        <v>19</v>
      </c>
      <c r="E39" s="115" t="s">
        <v>3</v>
      </c>
      <c r="F39" s="36" t="s">
        <v>91</v>
      </c>
      <c r="G39" s="27" t="s">
        <v>3</v>
      </c>
      <c r="H39" s="14">
        <v>170</v>
      </c>
      <c r="I39" s="147" t="s">
        <v>90</v>
      </c>
      <c r="J39" s="90"/>
      <c r="K39" s="321">
        <f t="shared" si="0"/>
        <v>144500</v>
      </c>
      <c r="L39" s="321"/>
      <c r="M39" s="321"/>
      <c r="N39" s="322"/>
      <c r="O39" s="160"/>
    </row>
    <row r="40" spans="2:17" ht="25.5">
      <c r="B40" s="205" t="s">
        <v>110</v>
      </c>
      <c r="C40" s="156">
        <v>32</v>
      </c>
      <c r="D40" s="115" t="s">
        <v>19</v>
      </c>
      <c r="E40" s="115" t="s">
        <v>3</v>
      </c>
      <c r="F40" s="36" t="s">
        <v>103</v>
      </c>
      <c r="G40" s="27" t="s">
        <v>3</v>
      </c>
      <c r="H40" s="167">
        <v>169.1709</v>
      </c>
      <c r="I40" s="147" t="s">
        <v>21</v>
      </c>
      <c r="J40" s="90"/>
      <c r="K40" s="321">
        <f>ROUND(C40*F40*H40,0)</f>
        <v>378943</v>
      </c>
      <c r="L40" s="321"/>
      <c r="M40" s="321"/>
      <c r="N40" s="322"/>
      <c r="O40" s="160"/>
      <c r="Q40" s="72">
        <v>48</v>
      </c>
    </row>
    <row r="41" spans="2:15" ht="0.75" customHeight="1">
      <c r="B41" s="205" t="s">
        <v>111</v>
      </c>
      <c r="C41" s="156"/>
      <c r="D41" s="115" t="s">
        <v>19</v>
      </c>
      <c r="E41" s="115" t="s">
        <v>3</v>
      </c>
      <c r="F41" s="36" t="s">
        <v>112</v>
      </c>
      <c r="G41" s="27" t="s">
        <v>3</v>
      </c>
      <c r="H41" s="167">
        <v>170</v>
      </c>
      <c r="I41" s="147" t="s">
        <v>21</v>
      </c>
      <c r="J41" s="90"/>
      <c r="K41" s="324">
        <f t="shared" si="0"/>
        <v>0</v>
      </c>
      <c r="L41" s="324"/>
      <c r="M41" s="324"/>
      <c r="N41" s="325"/>
      <c r="O41" s="160"/>
    </row>
    <row r="42" spans="2:17" ht="12.75" hidden="1">
      <c r="B42" s="208" t="s">
        <v>101</v>
      </c>
      <c r="C42" s="156"/>
      <c r="D42" s="115" t="s">
        <v>19</v>
      </c>
      <c r="E42" s="115" t="s">
        <v>3</v>
      </c>
      <c r="F42" s="36" t="s">
        <v>103</v>
      </c>
      <c r="G42" s="27" t="s">
        <v>3</v>
      </c>
      <c r="H42" s="167">
        <v>170</v>
      </c>
      <c r="I42" s="147" t="s">
        <v>21</v>
      </c>
      <c r="J42" s="90"/>
      <c r="K42" s="324">
        <f t="shared" si="0"/>
        <v>0</v>
      </c>
      <c r="L42" s="324"/>
      <c r="M42" s="324"/>
      <c r="N42" s="325"/>
      <c r="O42" s="160"/>
      <c r="Q42" s="72">
        <v>48</v>
      </c>
    </row>
    <row r="43" spans="2:15" ht="16.5" thickBot="1">
      <c r="B43" s="168"/>
      <c r="C43" s="169"/>
      <c r="D43" s="124"/>
      <c r="E43" s="124"/>
      <c r="F43" s="170"/>
      <c r="G43" s="93"/>
      <c r="H43" s="171"/>
      <c r="I43" s="84"/>
      <c r="J43" s="93"/>
      <c r="K43" s="323"/>
      <c r="L43" s="323"/>
      <c r="M43" s="323"/>
      <c r="N43" s="326"/>
      <c r="O43" s="172"/>
    </row>
    <row r="44" spans="2:15" ht="39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155"/>
      <c r="O44" s="27"/>
    </row>
    <row r="45" spans="2:15" ht="12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2:15" ht="24.7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55"/>
      <c r="O46" s="155"/>
    </row>
    <row r="49" spans="2:10" s="113" customFormat="1" ht="12.75">
      <c r="B49" s="270" t="s">
        <v>70</v>
      </c>
      <c r="C49" s="270"/>
      <c r="D49" s="112" t="s">
        <v>17</v>
      </c>
      <c r="E49" s="270" t="s">
        <v>67</v>
      </c>
      <c r="F49" s="270"/>
      <c r="G49" s="270"/>
      <c r="H49" s="270"/>
      <c r="I49" s="270"/>
      <c r="J49" s="112"/>
    </row>
    <row r="50" spans="2:10" s="113" customFormat="1" ht="12.75">
      <c r="B50" s="114"/>
      <c r="C50" s="114"/>
      <c r="D50" s="114"/>
      <c r="E50" s="112" t="s">
        <v>18</v>
      </c>
      <c r="F50" s="112"/>
      <c r="G50" s="112"/>
      <c r="H50" s="114"/>
      <c r="I50" s="114"/>
      <c r="J50" s="114"/>
    </row>
    <row r="51" spans="2:10" s="113" customFormat="1" ht="12.75">
      <c r="B51" s="114"/>
      <c r="C51" s="114"/>
      <c r="D51" s="114"/>
      <c r="E51" s="114"/>
      <c r="F51" s="114"/>
      <c r="G51" s="114"/>
      <c r="H51" s="114"/>
      <c r="I51" s="114"/>
      <c r="J51" s="114"/>
    </row>
    <row r="52" spans="2:10" s="113" customFormat="1" ht="12.75">
      <c r="B52" s="270" t="s">
        <v>69</v>
      </c>
      <c r="C52" s="270"/>
      <c r="D52" s="112" t="s">
        <v>17</v>
      </c>
      <c r="E52" s="270" t="s">
        <v>68</v>
      </c>
      <c r="F52" s="270"/>
      <c r="G52" s="270"/>
      <c r="H52" s="270"/>
      <c r="I52" s="270"/>
      <c r="J52" s="112"/>
    </row>
    <row r="53" spans="5:7" s="113" customFormat="1" ht="12.75">
      <c r="E53" s="112" t="s">
        <v>18</v>
      </c>
      <c r="F53" s="112"/>
      <c r="G53" s="112"/>
    </row>
    <row r="54" s="113" customFormat="1" ht="12.75"/>
  </sheetData>
  <sheetProtection/>
  <mergeCells count="42">
    <mergeCell ref="K34:N34"/>
    <mergeCell ref="B18:N18"/>
    <mergeCell ref="K19:N19"/>
    <mergeCell ref="K20:N20"/>
    <mergeCell ref="B22:N22"/>
    <mergeCell ref="K23:N23"/>
    <mergeCell ref="B26:N26"/>
    <mergeCell ref="K30:N30"/>
    <mergeCell ref="K33:N33"/>
    <mergeCell ref="B7:N7"/>
    <mergeCell ref="B8:L8"/>
    <mergeCell ref="K9:N9"/>
    <mergeCell ref="K12:N12"/>
    <mergeCell ref="K10:N10"/>
    <mergeCell ref="K11:N11"/>
    <mergeCell ref="B1:O1"/>
    <mergeCell ref="B3:O3"/>
    <mergeCell ref="B4:O4"/>
    <mergeCell ref="B5:O5"/>
    <mergeCell ref="E52:I52"/>
    <mergeCell ref="K28:N28"/>
    <mergeCell ref="K24:N24"/>
    <mergeCell ref="B49:C49"/>
    <mergeCell ref="B52:C52"/>
    <mergeCell ref="K27:N27"/>
    <mergeCell ref="K41:N41"/>
    <mergeCell ref="K42:N42"/>
    <mergeCell ref="K40:N40"/>
    <mergeCell ref="K31:N31"/>
    <mergeCell ref="E49:I49"/>
    <mergeCell ref="K35:N35"/>
    <mergeCell ref="K36:N36"/>
    <mergeCell ref="K38:N38"/>
    <mergeCell ref="K43:N43"/>
    <mergeCell ref="K37:N37"/>
    <mergeCell ref="K39:N39"/>
    <mergeCell ref="K14:N14"/>
    <mergeCell ref="K15:N15"/>
    <mergeCell ref="K13:N13"/>
    <mergeCell ref="K32:N32"/>
    <mergeCell ref="K16:N16"/>
    <mergeCell ref="B17:L17"/>
  </mergeCells>
  <printOptions/>
  <pageMargins left="0.2" right="0.20972222222222223" top="0.24027777777777778" bottom="0.3701388888888889" header="0.5118055555555556" footer="0.5118055555555556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B1:AC46"/>
  <sheetViews>
    <sheetView tabSelected="1" view="pageBreakPreview" zoomScaleSheetLayoutView="100" zoomScalePageLayoutView="0" workbookViewId="0" topLeftCell="A4">
      <selection activeCell="K34" sqref="K34"/>
    </sheetView>
  </sheetViews>
  <sheetFormatPr defaultColWidth="9.00390625" defaultRowHeight="12.75"/>
  <cols>
    <col min="1" max="1" width="0.2421875" style="1" customWidth="1"/>
    <col min="2" max="2" width="13.625" style="1" customWidth="1"/>
    <col min="3" max="3" width="16.75390625" style="1" customWidth="1"/>
    <col min="4" max="4" width="17.125" style="1" customWidth="1"/>
    <col min="5" max="5" width="1.625" style="1" customWidth="1"/>
    <col min="6" max="6" width="14.875" style="1" customWidth="1"/>
    <col min="7" max="7" width="2.25390625" style="1" customWidth="1"/>
    <col min="8" max="8" width="8.00390625" style="1" customWidth="1"/>
    <col min="9" max="9" width="7.00390625" style="1" customWidth="1"/>
    <col min="10" max="10" width="1.625" style="1" customWidth="1"/>
    <col min="11" max="11" width="10.625" style="1" customWidth="1"/>
    <col min="12" max="12" width="5.75390625" style="1" customWidth="1"/>
    <col min="13" max="13" width="0.6171875" style="1" customWidth="1"/>
    <col min="14" max="14" width="0" style="1" hidden="1" customWidth="1"/>
    <col min="15" max="15" width="11.875" style="1" customWidth="1"/>
    <col min="16" max="16" width="9.25390625" style="1" customWidth="1"/>
    <col min="17" max="16384" width="9.125" style="1" customWidth="1"/>
  </cols>
  <sheetData>
    <row r="1" spans="2:15" ht="40.5" customHeight="1">
      <c r="B1" s="285" t="s">
        <v>166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2:15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customHeight="1">
      <c r="B3" s="333" t="s">
        <v>11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2:15" ht="15.75" customHeight="1">
      <c r="B4" s="334" t="s">
        <v>12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2:15" ht="15.75" customHeight="1">
      <c r="B5" s="269" t="s">
        <v>127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2:15" ht="15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2</v>
      </c>
    </row>
    <row r="7" spans="2:15" ht="17.25" customHeight="1" thickBot="1"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61">
        <f>K11+K12+K15+K10+K14</f>
        <v>65110</v>
      </c>
    </row>
    <row r="8" spans="2:15" ht="12.75" customHeight="1"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19"/>
    </row>
    <row r="9" spans="2:15" ht="12.75" customHeight="1">
      <c r="B9" s="336" t="s">
        <v>92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184"/>
    </row>
    <row r="10" spans="2:15" ht="12.75">
      <c r="B10" s="340"/>
      <c r="C10" s="341"/>
      <c r="D10" s="341"/>
      <c r="E10" s="341"/>
      <c r="F10" s="341"/>
      <c r="G10" s="341"/>
      <c r="H10" s="341"/>
      <c r="I10" s="341"/>
      <c r="J10" s="341"/>
      <c r="K10" s="335"/>
      <c r="L10" s="335"/>
      <c r="M10" s="40"/>
      <c r="N10" s="40"/>
      <c r="O10" s="179"/>
    </row>
    <row r="11" spans="2:15" ht="27" customHeight="1" hidden="1">
      <c r="B11" s="342" t="s">
        <v>47</v>
      </c>
      <c r="C11" s="343"/>
      <c r="D11" s="343"/>
      <c r="E11" s="343"/>
      <c r="F11" s="343"/>
      <c r="G11" s="343"/>
      <c r="H11" s="343"/>
      <c r="I11" s="343"/>
      <c r="J11" s="343"/>
      <c r="K11" s="335"/>
      <c r="L11" s="335"/>
      <c r="M11" s="335"/>
      <c r="N11" s="335"/>
      <c r="O11" s="37"/>
    </row>
    <row r="12" spans="2:15" ht="12.75">
      <c r="B12" s="344" t="s">
        <v>146</v>
      </c>
      <c r="C12" s="345"/>
      <c r="D12" s="345"/>
      <c r="E12" s="345"/>
      <c r="F12" s="345"/>
      <c r="G12" s="345"/>
      <c r="H12" s="345"/>
      <c r="I12" s="345"/>
      <c r="J12" s="345"/>
      <c r="K12" s="346" t="s">
        <v>147</v>
      </c>
      <c r="L12" s="346"/>
      <c r="M12" s="346"/>
      <c r="N12" s="346"/>
      <c r="O12" s="37"/>
    </row>
    <row r="13" spans="2:15" ht="12.75"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178"/>
    </row>
    <row r="14" spans="2:15" ht="13.5" thickBot="1">
      <c r="B14" s="337"/>
      <c r="C14" s="338"/>
      <c r="D14" s="338"/>
      <c r="E14" s="338"/>
      <c r="F14" s="338"/>
      <c r="G14" s="338"/>
      <c r="H14" s="338"/>
      <c r="I14" s="338"/>
      <c r="J14" s="338"/>
      <c r="K14" s="339"/>
      <c r="L14" s="335"/>
      <c r="M14" s="40"/>
      <c r="N14" s="40"/>
      <c r="O14" s="178"/>
    </row>
    <row r="15" spans="2:15" ht="13.5" thickBot="1">
      <c r="B15" s="331"/>
      <c r="C15" s="331"/>
      <c r="D15" s="331"/>
      <c r="E15" s="331"/>
      <c r="F15" s="331"/>
      <c r="G15" s="331"/>
      <c r="H15" s="331"/>
      <c r="I15" s="331"/>
      <c r="J15" s="331"/>
      <c r="K15" s="332"/>
      <c r="L15" s="332"/>
      <c r="M15" s="332"/>
      <c r="N15" s="332"/>
      <c r="O15" s="38"/>
    </row>
    <row r="16" spans="2:15" ht="30.75" customHeight="1">
      <c r="B16" s="221"/>
      <c r="C16" s="221"/>
      <c r="D16" s="221"/>
      <c r="E16" s="221"/>
      <c r="F16" s="221"/>
      <c r="G16" s="221"/>
      <c r="H16" s="221"/>
      <c r="I16" s="221"/>
      <c r="J16" s="221"/>
      <c r="K16" s="222"/>
      <c r="L16" s="222"/>
      <c r="M16" s="222"/>
      <c r="N16" s="222"/>
      <c r="O16" s="44"/>
    </row>
    <row r="17" spans="2:15" ht="12.75">
      <c r="B17" s="333" t="s">
        <v>13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</row>
    <row r="18" spans="2:15" ht="12.75">
      <c r="B18" s="334" t="s">
        <v>122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</row>
    <row r="19" spans="2:15" ht="12.75">
      <c r="B19" s="269" t="s">
        <v>127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</row>
    <row r="20" spans="2:15" ht="13.5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 t="s">
        <v>2</v>
      </c>
    </row>
    <row r="21" spans="2:15" ht="13.5" thickBot="1"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257" t="str">
        <f>K24</f>
        <v>30000,00</v>
      </c>
    </row>
    <row r="22" spans="2:15" ht="12.75">
      <c r="B22" s="336" t="s">
        <v>163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19"/>
    </row>
    <row r="23" spans="2:15" ht="12.75">
      <c r="B23" s="336" t="s">
        <v>164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184"/>
    </row>
    <row r="24" spans="2:15" ht="13.5" thickBot="1">
      <c r="B24" s="347"/>
      <c r="C24" s="347"/>
      <c r="D24" s="347"/>
      <c r="E24" s="347"/>
      <c r="F24" s="347"/>
      <c r="G24" s="347"/>
      <c r="H24" s="347"/>
      <c r="I24" s="347"/>
      <c r="J24" s="347"/>
      <c r="K24" s="348" t="s">
        <v>165</v>
      </c>
      <c r="L24" s="348"/>
      <c r="M24" s="348"/>
      <c r="N24" s="348"/>
      <c r="O24" s="38"/>
    </row>
    <row r="25" spans="2:15" ht="12.75">
      <c r="B25" s="42"/>
      <c r="C25" s="42"/>
      <c r="D25" s="42"/>
      <c r="E25" s="42"/>
      <c r="F25" s="42"/>
      <c r="G25" s="42"/>
      <c r="H25" s="42"/>
      <c r="I25" s="42"/>
      <c r="J25" s="42"/>
      <c r="K25" s="222"/>
      <c r="L25" s="222"/>
      <c r="M25" s="222"/>
      <c r="N25" s="222"/>
      <c r="O25" s="44"/>
    </row>
    <row r="26" spans="2:15" ht="12.75">
      <c r="B26" s="333" t="s">
        <v>22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</row>
    <row r="27" spans="2:15" ht="12.75">
      <c r="B27" s="334" t="s">
        <v>168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</row>
    <row r="28" spans="2:15" ht="12.75">
      <c r="B28" s="269" t="s">
        <v>127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</row>
    <row r="29" spans="2:15" ht="13.5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 t="s">
        <v>2</v>
      </c>
    </row>
    <row r="30" spans="2:15" ht="13.5" thickBot="1"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257" t="str">
        <f>K33</f>
        <v>292800,00</v>
      </c>
    </row>
    <row r="31" spans="2:15" ht="12.75">
      <c r="B31" s="336" t="s">
        <v>169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19"/>
    </row>
    <row r="32" spans="2:15" ht="12.75">
      <c r="B32" s="336" t="s">
        <v>170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184"/>
    </row>
    <row r="33" spans="2:29" ht="13.5" thickBot="1">
      <c r="B33" s="347"/>
      <c r="C33" s="347"/>
      <c r="D33" s="347"/>
      <c r="E33" s="347"/>
      <c r="F33" s="347"/>
      <c r="G33" s="347"/>
      <c r="H33" s="347"/>
      <c r="I33" s="347"/>
      <c r="J33" s="347"/>
      <c r="K33" s="348" t="s">
        <v>171</v>
      </c>
      <c r="L33" s="348"/>
      <c r="M33" s="348"/>
      <c r="N33" s="348"/>
      <c r="O33" s="38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</row>
    <row r="34" spans="2:29" ht="12.75">
      <c r="B34" s="42"/>
      <c r="C34" s="42"/>
      <c r="D34" s="42"/>
      <c r="E34" s="42"/>
      <c r="F34" s="42"/>
      <c r="G34" s="42"/>
      <c r="H34" s="42"/>
      <c r="I34" s="42"/>
      <c r="J34" s="42"/>
      <c r="K34" s="222"/>
      <c r="L34" s="222"/>
      <c r="M34" s="222"/>
      <c r="N34" s="222"/>
      <c r="O34" s="44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</row>
    <row r="35" spans="2:15" ht="12.75">
      <c r="B35" s="42"/>
      <c r="C35" s="42"/>
      <c r="D35" s="42"/>
      <c r="E35" s="42"/>
      <c r="F35" s="42"/>
      <c r="G35" s="42"/>
      <c r="H35" s="42"/>
      <c r="I35" s="42"/>
      <c r="J35" s="42"/>
      <c r="K35" s="222"/>
      <c r="L35" s="222"/>
      <c r="M35" s="222"/>
      <c r="N35" s="222"/>
      <c r="O35" s="44"/>
    </row>
    <row r="36" spans="2:15" ht="12.75">
      <c r="B36" s="42"/>
      <c r="C36" s="42"/>
      <c r="D36" s="42"/>
      <c r="E36" s="42"/>
      <c r="F36" s="42"/>
      <c r="G36" s="42"/>
      <c r="H36" s="42"/>
      <c r="I36" s="42"/>
      <c r="J36" s="42"/>
      <c r="K36" s="222"/>
      <c r="L36" s="222"/>
      <c r="M36" s="222"/>
      <c r="N36" s="222"/>
      <c r="O36" s="44"/>
    </row>
    <row r="37" spans="2:15" ht="12.75">
      <c r="B37" s="42"/>
      <c r="C37" s="42"/>
      <c r="D37" s="42"/>
      <c r="E37" s="42"/>
      <c r="F37" s="42"/>
      <c r="G37" s="42"/>
      <c r="H37" s="42"/>
      <c r="I37" s="42"/>
      <c r="J37" s="42"/>
      <c r="K37" s="222"/>
      <c r="L37" s="222"/>
      <c r="M37" s="222"/>
      <c r="N37" s="222"/>
      <c r="O37" s="44"/>
    </row>
    <row r="38" spans="2:15" ht="12.75">
      <c r="B38" s="42"/>
      <c r="C38" s="42"/>
      <c r="D38" s="42"/>
      <c r="E38" s="42"/>
      <c r="F38" s="42"/>
      <c r="G38" s="42"/>
      <c r="H38" s="42"/>
      <c r="I38" s="42"/>
      <c r="J38" s="42"/>
      <c r="K38" s="222"/>
      <c r="L38" s="222"/>
      <c r="M38" s="222"/>
      <c r="N38" s="222"/>
      <c r="O38" s="44"/>
    </row>
    <row r="39" spans="2:15" ht="12.75">
      <c r="B39" s="42"/>
      <c r="C39" s="42"/>
      <c r="D39" s="42"/>
      <c r="E39" s="42"/>
      <c r="F39" s="42"/>
      <c r="G39" s="42"/>
      <c r="H39" s="42"/>
      <c r="I39" s="42"/>
      <c r="J39" s="42"/>
      <c r="K39" s="222"/>
      <c r="L39" s="222"/>
      <c r="M39" s="222"/>
      <c r="N39" s="222"/>
      <c r="O39" s="44"/>
    </row>
    <row r="40" spans="2:15" ht="12.75">
      <c r="B40" s="270" t="s">
        <v>70</v>
      </c>
      <c r="C40" s="270"/>
      <c r="D40" s="112" t="s">
        <v>17</v>
      </c>
      <c r="E40" s="270" t="s">
        <v>67</v>
      </c>
      <c r="F40" s="270"/>
      <c r="G40" s="270"/>
      <c r="H40" s="270"/>
      <c r="I40" s="270"/>
      <c r="J40" s="42"/>
      <c r="K40" s="222"/>
      <c r="L40" s="222"/>
      <c r="M40" s="222"/>
      <c r="N40" s="222"/>
      <c r="O40" s="44"/>
    </row>
    <row r="41" spans="2:15" ht="12.75">
      <c r="B41" s="114"/>
      <c r="C41" s="114"/>
      <c r="D41" s="114"/>
      <c r="E41" s="112" t="s">
        <v>18</v>
      </c>
      <c r="F41" s="112"/>
      <c r="G41" s="112"/>
      <c r="H41" s="114"/>
      <c r="I41" s="114"/>
      <c r="J41" s="42"/>
      <c r="K41" s="222"/>
      <c r="L41" s="222"/>
      <c r="M41" s="222"/>
      <c r="N41" s="222"/>
      <c r="O41" s="44"/>
    </row>
    <row r="42" spans="2:15" ht="12.75">
      <c r="B42" s="114"/>
      <c r="C42" s="114"/>
      <c r="D42" s="114"/>
      <c r="E42" s="114"/>
      <c r="F42" s="114"/>
      <c r="G42" s="114"/>
      <c r="H42" s="114"/>
      <c r="I42" s="114"/>
      <c r="J42" s="42"/>
      <c r="K42" s="222"/>
      <c r="L42" s="222"/>
      <c r="M42" s="222"/>
      <c r="N42" s="222"/>
      <c r="O42" s="44"/>
    </row>
    <row r="43" spans="2:9" ht="12.75">
      <c r="B43" s="270" t="s">
        <v>69</v>
      </c>
      <c r="C43" s="270"/>
      <c r="D43" s="112" t="s">
        <v>17</v>
      </c>
      <c r="E43" s="270" t="s">
        <v>68</v>
      </c>
      <c r="F43" s="270"/>
      <c r="G43" s="270"/>
      <c r="H43" s="270"/>
      <c r="I43" s="270"/>
    </row>
    <row r="44" spans="2:9" ht="12.75">
      <c r="B44" s="113"/>
      <c r="C44" s="113"/>
      <c r="D44" s="113"/>
      <c r="E44" s="112" t="s">
        <v>18</v>
      </c>
      <c r="F44" s="112"/>
      <c r="G44" s="112"/>
      <c r="H44" s="113"/>
      <c r="I44" s="113"/>
    </row>
    <row r="46" ht="12.75">
      <c r="K46" s="1" t="s">
        <v>23</v>
      </c>
    </row>
  </sheetData>
  <sheetProtection/>
  <mergeCells count="40">
    <mergeCell ref="Q33:AC33"/>
    <mergeCell ref="Q34:AC34"/>
    <mergeCell ref="B22:N22"/>
    <mergeCell ref="B23:N23"/>
    <mergeCell ref="B40:C40"/>
    <mergeCell ref="E40:I40"/>
    <mergeCell ref="B26:O26"/>
    <mergeCell ref="B27:O27"/>
    <mergeCell ref="B28:O28"/>
    <mergeCell ref="B30:N30"/>
    <mergeCell ref="B31:N31"/>
    <mergeCell ref="B32:N32"/>
    <mergeCell ref="B43:C43"/>
    <mergeCell ref="E43:I43"/>
    <mergeCell ref="B24:J24"/>
    <mergeCell ref="K24:N24"/>
    <mergeCell ref="B33:J33"/>
    <mergeCell ref="K33:N33"/>
    <mergeCell ref="B7:N7"/>
    <mergeCell ref="B8:N8"/>
    <mergeCell ref="B1:O1"/>
    <mergeCell ref="B3:O3"/>
    <mergeCell ref="B4:O4"/>
    <mergeCell ref="B5:O5"/>
    <mergeCell ref="K10:L10"/>
    <mergeCell ref="B9:N9"/>
    <mergeCell ref="B13:N13"/>
    <mergeCell ref="B14:J14"/>
    <mergeCell ref="K14:L14"/>
    <mergeCell ref="B10:J10"/>
    <mergeCell ref="B11:J11"/>
    <mergeCell ref="K11:N11"/>
    <mergeCell ref="B12:J12"/>
    <mergeCell ref="K12:N12"/>
    <mergeCell ref="B19:O19"/>
    <mergeCell ref="B21:N21"/>
    <mergeCell ref="B15:J15"/>
    <mergeCell ref="K15:N15"/>
    <mergeCell ref="B17:O17"/>
    <mergeCell ref="B18:O18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B1:S24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0.37109375" style="72" customWidth="1"/>
    <col min="2" max="2" width="13.625" style="72" customWidth="1"/>
    <col min="3" max="3" width="15.875" style="72" customWidth="1"/>
    <col min="4" max="4" width="11.00390625" style="72" customWidth="1"/>
    <col min="5" max="5" width="1.625" style="72" customWidth="1"/>
    <col min="6" max="6" width="9.625" style="72" customWidth="1"/>
    <col min="7" max="7" width="2.25390625" style="72" customWidth="1"/>
    <col min="8" max="8" width="10.625" style="72" customWidth="1"/>
    <col min="9" max="9" width="7.00390625" style="72" customWidth="1"/>
    <col min="10" max="10" width="1.625" style="72" customWidth="1"/>
    <col min="11" max="11" width="7.00390625" style="72" customWidth="1"/>
    <col min="12" max="12" width="2.25390625" style="72" customWidth="1"/>
    <col min="13" max="13" width="5.00390625" style="72" customWidth="1"/>
    <col min="14" max="14" width="3.375" style="72" customWidth="1"/>
    <col min="15" max="15" width="9.875" style="72" customWidth="1"/>
    <col min="16" max="16" width="11.00390625" style="72" customWidth="1"/>
    <col min="17" max="17" width="9.25390625" style="72" customWidth="1"/>
    <col min="18" max="16384" width="9.125" style="72" customWidth="1"/>
  </cols>
  <sheetData>
    <row r="1" spans="2:16" ht="46.5" customHeight="1">
      <c r="B1" s="285" t="s">
        <v>148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2:16" ht="27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ht="17.25" customHeight="1">
      <c r="B3" s="263" t="s">
        <v>11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2:16" ht="18.75" customHeight="1">
      <c r="B4" s="265" t="s">
        <v>149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2:16" ht="12.75">
      <c r="B5" s="265" t="s">
        <v>150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2:16" ht="15.75" customHeight="1" thickBo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 t="s">
        <v>2</v>
      </c>
    </row>
    <row r="7" spans="2:16" ht="19.5" customHeight="1" thickBot="1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76"/>
      <c r="P7" s="39">
        <f>H8</f>
        <v>700000</v>
      </c>
    </row>
    <row r="8" spans="2:16" ht="12.75">
      <c r="B8" s="126" t="s">
        <v>146</v>
      </c>
      <c r="C8" s="127"/>
      <c r="D8" s="200"/>
      <c r="E8" s="127"/>
      <c r="F8" s="127"/>
      <c r="G8" s="127"/>
      <c r="H8" s="200">
        <v>700000</v>
      </c>
      <c r="I8" s="127"/>
      <c r="J8" s="127"/>
      <c r="K8" s="127"/>
      <c r="L8" s="127"/>
      <c r="M8" s="66"/>
      <c r="N8" s="66"/>
      <c r="O8" s="67"/>
      <c r="P8" s="97"/>
    </row>
    <row r="9" spans="2:16" ht="12.75">
      <c r="B9" s="128"/>
      <c r="C9" s="110"/>
      <c r="D9" s="110"/>
      <c r="E9" s="110"/>
      <c r="F9" s="110"/>
      <c r="G9" s="110"/>
      <c r="H9" s="110"/>
      <c r="I9" s="110"/>
      <c r="J9" s="110"/>
      <c r="K9" s="34"/>
      <c r="L9" s="34"/>
      <c r="M9" s="62"/>
      <c r="N9" s="62"/>
      <c r="O9" s="68"/>
      <c r="P9" s="100"/>
    </row>
    <row r="10" spans="2:16" s="113" customFormat="1" ht="12.7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129"/>
      <c r="P10" s="100"/>
    </row>
    <row r="11" spans="2:16" s="113" customFormat="1" ht="12.75">
      <c r="B11" s="123"/>
      <c r="C11" s="28"/>
      <c r="D11" s="196"/>
      <c r="E11" s="196"/>
      <c r="F11" s="197"/>
      <c r="G11" s="90"/>
      <c r="H11" s="27"/>
      <c r="I11" s="90"/>
      <c r="J11" s="27"/>
      <c r="K11" s="64"/>
      <c r="L11" s="63"/>
      <c r="M11" s="65"/>
      <c r="N11" s="63"/>
      <c r="O11" s="69"/>
      <c r="P11" s="100"/>
    </row>
    <row r="12" spans="2:16" s="113" customFormat="1" ht="12.75">
      <c r="B12" s="123"/>
      <c r="C12" s="44"/>
      <c r="D12" s="196"/>
      <c r="E12" s="196"/>
      <c r="F12" s="197"/>
      <c r="G12" s="90"/>
      <c r="H12" s="27"/>
      <c r="I12" s="90"/>
      <c r="J12" s="27"/>
      <c r="K12" s="64"/>
      <c r="L12" s="63"/>
      <c r="M12" s="65"/>
      <c r="N12" s="63"/>
      <c r="O12" s="69"/>
      <c r="P12" s="100"/>
    </row>
    <row r="13" spans="2:16" s="113" customFormat="1" ht="13.5" thickBot="1">
      <c r="B13" s="130"/>
      <c r="C13" s="174"/>
      <c r="D13" s="198"/>
      <c r="E13" s="198"/>
      <c r="F13" s="199"/>
      <c r="G13" s="82"/>
      <c r="H13" s="135"/>
      <c r="I13" s="82"/>
      <c r="J13" s="82"/>
      <c r="K13" s="70"/>
      <c r="L13" s="70"/>
      <c r="M13" s="70"/>
      <c r="N13" s="70"/>
      <c r="O13" s="71"/>
      <c r="P13" s="102"/>
    </row>
    <row r="14" spans="2:8" s="113" customFormat="1" ht="12.75">
      <c r="B14" s="90"/>
      <c r="C14" s="90"/>
      <c r="D14" s="90"/>
      <c r="E14" s="90"/>
      <c r="F14" s="90"/>
      <c r="G14" s="90"/>
      <c r="H14" s="90"/>
    </row>
    <row r="15" spans="2:19" s="113" customFormat="1" ht="12.75">
      <c r="B15" s="90"/>
      <c r="C15" s="90"/>
      <c r="D15" s="90"/>
      <c r="E15" s="90"/>
      <c r="F15" s="90"/>
      <c r="G15" s="90"/>
      <c r="H15" s="90"/>
      <c r="S15" s="113" t="s">
        <v>23</v>
      </c>
    </row>
    <row r="16" spans="2:8" ht="12.75">
      <c r="B16" s="90"/>
      <c r="C16" s="90"/>
      <c r="D16" s="90"/>
      <c r="E16" s="90"/>
      <c r="F16" s="90"/>
      <c r="G16" s="90"/>
      <c r="H16" s="90"/>
    </row>
    <row r="17" spans="2:8" ht="12.75">
      <c r="B17" s="90"/>
      <c r="C17" s="90"/>
      <c r="D17" s="90"/>
      <c r="E17" s="90"/>
      <c r="F17" s="90"/>
      <c r="G17" s="90"/>
      <c r="H17" s="90"/>
    </row>
    <row r="18" ht="12.75">
      <c r="G18" s="72" t="s">
        <v>23</v>
      </c>
    </row>
    <row r="19" ht="12.75">
      <c r="N19" s="72" t="s">
        <v>23</v>
      </c>
    </row>
    <row r="20" spans="2:9" ht="12.75">
      <c r="B20" s="270" t="s">
        <v>70</v>
      </c>
      <c r="C20" s="270"/>
      <c r="D20" s="112" t="s">
        <v>17</v>
      </c>
      <c r="E20" s="270" t="s">
        <v>67</v>
      </c>
      <c r="F20" s="270"/>
      <c r="G20" s="270"/>
      <c r="H20" s="270"/>
      <c r="I20" s="270"/>
    </row>
    <row r="21" spans="2:9" ht="12.75">
      <c r="B21" s="114"/>
      <c r="C21" s="114"/>
      <c r="D21" s="114"/>
      <c r="E21" s="112" t="s">
        <v>18</v>
      </c>
      <c r="F21" s="112"/>
      <c r="G21" s="112"/>
      <c r="H21" s="114"/>
      <c r="I21" s="114"/>
    </row>
    <row r="22" spans="2:9" ht="12.75">
      <c r="B22" s="114"/>
      <c r="C22" s="114"/>
      <c r="D22" s="114"/>
      <c r="E22" s="114"/>
      <c r="F22" s="114"/>
      <c r="G22" s="114"/>
      <c r="H22" s="114"/>
      <c r="I22" s="114"/>
    </row>
    <row r="23" spans="2:9" ht="12.75">
      <c r="B23" s="270" t="s">
        <v>69</v>
      </c>
      <c r="C23" s="270"/>
      <c r="D23" s="112" t="s">
        <v>17</v>
      </c>
      <c r="E23" s="270" t="s">
        <v>68</v>
      </c>
      <c r="F23" s="270"/>
      <c r="G23" s="270"/>
      <c r="H23" s="270"/>
      <c r="I23" s="270"/>
    </row>
    <row r="24" spans="2:9" ht="12.75">
      <c r="B24" s="113"/>
      <c r="C24" s="113"/>
      <c r="D24" s="113"/>
      <c r="E24" s="112" t="s">
        <v>18</v>
      </c>
      <c r="F24" s="112"/>
      <c r="G24" s="112"/>
      <c r="H24" s="113"/>
      <c r="I24" s="113"/>
    </row>
  </sheetData>
  <sheetProtection/>
  <mergeCells count="10">
    <mergeCell ref="E20:I20"/>
    <mergeCell ref="E23:I23"/>
    <mergeCell ref="B23:C23"/>
    <mergeCell ref="B1:P1"/>
    <mergeCell ref="B3:P3"/>
    <mergeCell ref="B4:P4"/>
    <mergeCell ref="B5:P5"/>
    <mergeCell ref="B7:N7"/>
    <mergeCell ref="B10:N10"/>
    <mergeCell ref="B20:C20"/>
  </mergeCells>
  <printOptions/>
  <pageMargins left="0.1968503937007874" right="0.1968503937007874" top="0.2362204724409449" bottom="0.35433070866141736" header="0.5118110236220472" footer="0.5118110236220472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P29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3.125" style="0" customWidth="1"/>
    <col min="2" max="2" width="2.125" style="0" customWidth="1"/>
    <col min="4" max="5" width="5.625" style="0" customWidth="1"/>
    <col min="6" max="6" width="6.375" style="0" customWidth="1"/>
    <col min="7" max="7" width="5.25390625" style="0" customWidth="1"/>
    <col min="8" max="8" width="5.75390625" style="0" customWidth="1"/>
    <col min="9" max="9" width="5.625" style="0" customWidth="1"/>
    <col min="10" max="10" width="6.375" style="0" customWidth="1"/>
    <col min="11" max="11" width="3.00390625" style="0" customWidth="1"/>
    <col min="12" max="12" width="5.25390625" style="0" customWidth="1"/>
    <col min="13" max="13" width="1.75390625" style="0" customWidth="1"/>
    <col min="14" max="14" width="7.00390625" style="0" customWidth="1"/>
    <col min="15" max="16" width="11.125" style="0" customWidth="1"/>
  </cols>
  <sheetData>
    <row r="1" spans="1:16" ht="63" customHeight="1">
      <c r="A1" s="285" t="s">
        <v>155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264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12.75">
      <c r="A4" s="262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ht="12.75">
      <c r="A5" s="265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6" ht="13.5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 t="s">
        <v>2</v>
      </c>
    </row>
    <row r="7" spans="1:16" ht="13.5" thickBo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131">
        <f>O8+O9+O10+O11</f>
        <v>328000</v>
      </c>
    </row>
    <row r="8" spans="1:16" ht="13.5" thickBot="1">
      <c r="A8" s="78"/>
      <c r="B8" s="5"/>
      <c r="C8" s="13">
        <v>35000</v>
      </c>
      <c r="D8" s="13"/>
      <c r="E8" s="13"/>
      <c r="F8" s="13"/>
      <c r="G8" s="79" t="s">
        <v>3</v>
      </c>
      <c r="H8" s="79">
        <v>8</v>
      </c>
      <c r="I8" s="79"/>
      <c r="J8" s="188" t="s">
        <v>19</v>
      </c>
      <c r="K8" s="79"/>
      <c r="L8" s="49"/>
      <c r="M8" s="49"/>
      <c r="N8" s="49" t="s">
        <v>5</v>
      </c>
      <c r="O8" s="50">
        <f>ROUND(C8*H8,2)</f>
        <v>280000</v>
      </c>
      <c r="P8" s="80"/>
    </row>
    <row r="9" spans="1:16" ht="13.5" thickBot="1">
      <c r="A9" s="81"/>
      <c r="B9" s="57"/>
      <c r="C9" s="14">
        <v>24000</v>
      </c>
      <c r="D9" s="14"/>
      <c r="E9" s="14"/>
      <c r="F9" s="14"/>
      <c r="G9" s="82" t="s">
        <v>3</v>
      </c>
      <c r="H9" s="83">
        <v>2</v>
      </c>
      <c r="I9" s="83"/>
      <c r="J9" s="147" t="s">
        <v>19</v>
      </c>
      <c r="K9" s="27"/>
      <c r="L9" s="53"/>
      <c r="M9" s="51"/>
      <c r="N9" s="51" t="s">
        <v>5</v>
      </c>
      <c r="O9" s="50">
        <f>ROUND(C9*H9,2)</f>
        <v>48000</v>
      </c>
      <c r="P9" s="33"/>
    </row>
    <row r="10" spans="1:16" ht="13.5" thickBot="1">
      <c r="A10" s="86"/>
      <c r="B10" s="87"/>
      <c r="C10" s="14"/>
      <c r="D10" s="14"/>
      <c r="E10" s="14"/>
      <c r="F10" s="14"/>
      <c r="G10" s="88" t="s">
        <v>3</v>
      </c>
      <c r="H10" s="89"/>
      <c r="I10" s="89"/>
      <c r="J10" s="84"/>
      <c r="K10" s="90"/>
      <c r="L10" s="53"/>
      <c r="M10" s="51"/>
      <c r="N10" s="51" t="s">
        <v>5</v>
      </c>
      <c r="O10" s="176">
        <f>ROUND(C10*H10,2)</f>
        <v>0</v>
      </c>
      <c r="P10" s="85"/>
    </row>
    <row r="11" spans="1:16" ht="13.5" thickBot="1">
      <c r="A11" s="91"/>
      <c r="B11" s="92"/>
      <c r="C11" s="17"/>
      <c r="D11" s="17"/>
      <c r="E11" s="17"/>
      <c r="F11" s="17"/>
      <c r="G11" s="93" t="s">
        <v>3</v>
      </c>
      <c r="H11" s="94"/>
      <c r="I11" s="94"/>
      <c r="J11" s="93"/>
      <c r="K11" s="93"/>
      <c r="L11" s="52"/>
      <c r="M11" s="52"/>
      <c r="N11" s="52" t="s">
        <v>5</v>
      </c>
      <c r="O11" s="50">
        <f>ROUND(C11*H11,2)</f>
        <v>0</v>
      </c>
      <c r="P11" s="95"/>
    </row>
    <row r="12" spans="1:16" ht="12.75">
      <c r="A12" s="27" t="s">
        <v>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2.75">
      <c r="A13" s="264" t="s">
        <v>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</row>
    <row r="14" spans="1:16" ht="12.75">
      <c r="A14" s="262" t="s">
        <v>7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</row>
    <row r="15" spans="1:16" ht="12.75">
      <c r="A15" s="265" t="s">
        <v>83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</row>
    <row r="16" spans="1:16" ht="13.5" thickBo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ht="13.5" thickBo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59">
        <v>99056</v>
      </c>
    </row>
    <row r="18" spans="1:16" ht="13.5" thickBot="1">
      <c r="A18" s="78"/>
      <c r="B18" s="300">
        <v>0.302</v>
      </c>
      <c r="C18" s="300"/>
      <c r="D18" s="103" t="s">
        <v>8</v>
      </c>
      <c r="E18" s="103"/>
      <c r="F18" s="352">
        <f>P17</f>
        <v>99056</v>
      </c>
      <c r="G18" s="352"/>
      <c r="H18" s="352"/>
      <c r="I18" s="352"/>
      <c r="J18" s="352"/>
      <c r="K18" s="352"/>
      <c r="L18" s="352"/>
      <c r="M18" s="352"/>
      <c r="N18" s="352"/>
      <c r="O18" s="352"/>
      <c r="P18" s="97"/>
    </row>
    <row r="19" spans="1:16" ht="12.75">
      <c r="A19" s="353"/>
      <c r="B19" s="353"/>
      <c r="C19" s="14"/>
      <c r="D19" s="90"/>
      <c r="E19" s="90"/>
      <c r="F19" s="90"/>
      <c r="G19" s="99"/>
      <c r="H19" s="8"/>
      <c r="I19" s="90"/>
      <c r="J19" s="90"/>
      <c r="K19" s="90"/>
      <c r="L19" s="14"/>
      <c r="M19" s="90"/>
      <c r="N19" s="90"/>
      <c r="O19" s="15"/>
      <c r="P19" s="100"/>
    </row>
    <row r="20" spans="1:16" ht="12.75">
      <c r="A20" s="354"/>
      <c r="B20" s="354"/>
      <c r="C20" s="14"/>
      <c r="D20" s="90"/>
      <c r="E20" s="90"/>
      <c r="F20" s="90"/>
      <c r="G20" s="99"/>
      <c r="H20" s="8"/>
      <c r="I20" s="90"/>
      <c r="J20" s="90"/>
      <c r="K20" s="90"/>
      <c r="L20" s="14"/>
      <c r="M20" s="90"/>
      <c r="N20" s="90"/>
      <c r="O20" s="15"/>
      <c r="P20" s="100"/>
    </row>
    <row r="21" spans="1:16" ht="13.5" thickBot="1">
      <c r="A21" s="351"/>
      <c r="B21" s="351"/>
      <c r="C21" s="17"/>
      <c r="D21" s="93"/>
      <c r="E21" s="93"/>
      <c r="F21" s="93"/>
      <c r="G21" s="101"/>
      <c r="H21" s="11"/>
      <c r="I21" s="93"/>
      <c r="J21" s="93"/>
      <c r="K21" s="93"/>
      <c r="L21" s="17"/>
      <c r="M21" s="93"/>
      <c r="N21" s="93"/>
      <c r="O21" s="18"/>
      <c r="P21" s="102"/>
    </row>
    <row r="25" spans="1:8" ht="12.75">
      <c r="A25" s="270" t="s">
        <v>70</v>
      </c>
      <c r="B25" s="270"/>
      <c r="C25" s="112" t="s">
        <v>17</v>
      </c>
      <c r="D25" s="270" t="s">
        <v>67</v>
      </c>
      <c r="E25" s="270"/>
      <c r="F25" s="270"/>
      <c r="G25" s="270"/>
      <c r="H25" s="270"/>
    </row>
    <row r="26" spans="1:8" ht="12.75">
      <c r="A26" s="114"/>
      <c r="B26" s="114"/>
      <c r="C26" s="114"/>
      <c r="D26" s="112" t="s">
        <v>18</v>
      </c>
      <c r="E26" s="112"/>
      <c r="F26" s="112"/>
      <c r="G26" s="114"/>
      <c r="H26" s="114"/>
    </row>
    <row r="27" spans="1:8" ht="12.75">
      <c r="A27" s="114"/>
      <c r="B27" s="114"/>
      <c r="C27" s="114"/>
      <c r="D27" s="114"/>
      <c r="E27" s="114"/>
      <c r="F27" s="114"/>
      <c r="G27" s="114"/>
      <c r="H27" s="114"/>
    </row>
    <row r="28" spans="1:8" ht="12.75">
      <c r="A28" s="270" t="s">
        <v>69</v>
      </c>
      <c r="B28" s="270"/>
      <c r="C28" s="112" t="s">
        <v>17</v>
      </c>
      <c r="D28" s="270" t="s">
        <v>68</v>
      </c>
      <c r="E28" s="270"/>
      <c r="F28" s="270"/>
      <c r="G28" s="270"/>
      <c r="H28" s="270"/>
    </row>
    <row r="29" spans="1:8" ht="12.75">
      <c r="A29" s="113"/>
      <c r="B29" s="113"/>
      <c r="C29" s="113"/>
      <c r="D29" s="112" t="s">
        <v>18</v>
      </c>
      <c r="E29" s="112"/>
      <c r="F29" s="112"/>
      <c r="G29" s="113"/>
      <c r="H29" s="113"/>
    </row>
  </sheetData>
  <sheetProtection/>
  <mergeCells count="19">
    <mergeCell ref="A14:P14"/>
    <mergeCell ref="A15:P15"/>
    <mergeCell ref="A25:B25"/>
    <mergeCell ref="D25:H25"/>
    <mergeCell ref="B18:C18"/>
    <mergeCell ref="F18:O18"/>
    <mergeCell ref="A17:O17"/>
    <mergeCell ref="A19:B19"/>
    <mergeCell ref="A20:B20"/>
    <mergeCell ref="A28:B28"/>
    <mergeCell ref="D28:H28"/>
    <mergeCell ref="A1:P1"/>
    <mergeCell ref="A3:P3"/>
    <mergeCell ref="A4:P4"/>
    <mergeCell ref="A5:P5"/>
    <mergeCell ref="A7:O7"/>
    <mergeCell ref="A13:P13"/>
    <mergeCell ref="A21:B21"/>
    <mergeCell ref="A16:P16"/>
  </mergeCells>
  <printOptions/>
  <pageMargins left="0.58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Пичкаева О.В.</cp:lastModifiedBy>
  <cp:lastPrinted>2018-04-25T12:17:15Z</cp:lastPrinted>
  <dcterms:created xsi:type="dcterms:W3CDTF">2014-01-29T15:55:02Z</dcterms:created>
  <dcterms:modified xsi:type="dcterms:W3CDTF">2018-04-25T15:12:52Z</dcterms:modified>
  <cp:category/>
  <cp:version/>
  <cp:contentType/>
  <cp:contentStatus/>
</cp:coreProperties>
</file>